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0" windowWidth="18870" windowHeight="9930" tabRatio="894" activeTab="1"/>
  </bookViews>
  <sheets>
    <sheet name="Titelblatt" sheetId="1" r:id="rId1"/>
    <sheet name="Eingaben" sheetId="2" r:id="rId2"/>
    <sheet name="Profilblatt A" sheetId="3" r:id="rId3"/>
    <sheet name="Profilblatt B" sheetId="4" r:id="rId4"/>
    <sheet name="CH-Normen 2005 A" sheetId="5" r:id="rId5"/>
    <sheet name="CH-Normen 2005 B" sheetId="6" r:id="rId6"/>
  </sheets>
  <externalReferences>
    <externalReference r:id="rId9"/>
  </externalReferences>
  <definedNames>
    <definedName name="Artistic">#REF!</definedName>
    <definedName name="Conventional">#REF!</definedName>
    <definedName name="Differenzmass">#REF!</definedName>
    <definedName name="_xlnm.Print_Area" localSheetId="1">'Eingaben'!$B$2:$R$42</definedName>
    <definedName name="_xlnm.Print_Area" localSheetId="2">'Profilblatt A'!$C$2:$U$66</definedName>
    <definedName name="_xlnm.Print_Area" localSheetId="3">'Profilblatt B'!$C$2:$U$66</definedName>
    <definedName name="_xlnm.Print_Area" localSheetId="0">'Titelblatt'!$B$2:$H$13</definedName>
    <definedName name="Enterprising">#REF!</definedName>
    <definedName name="Investigative">#REF!</definedName>
    <definedName name="Konsistenz">#REF!</definedName>
    <definedName name="Realistic">#REF!</definedName>
    <definedName name="Social">#REF!</definedName>
    <definedName name="Streuungsmass">#REF!</definedName>
    <definedName name="Umrechnungstabelle">'[1]Umrechnungstabelle'!$A$3:$AE$64</definedName>
    <definedName name="Z_9F2DA78D_68A7_49B3_8E84_24A1F1C9C23F_.wvu.PrintArea" localSheetId="2" hidden="1">'Profilblatt A'!$C$2:$Q$37</definedName>
    <definedName name="Z_9F2DA78D_68A7_49B3_8E84_24A1F1C9C23F_.wvu.PrintArea" localSheetId="3" hidden="1">'Profilblatt B'!$C$2:$Q$37</definedName>
    <definedName name="Z_9F2DA78D_68A7_49B3_8E84_24A1F1C9C23F_.wvu.PrintArea" localSheetId="0" hidden="1">'Titelblatt'!$B$2:$H$13</definedName>
  </definedNames>
  <calcPr fullCalcOnLoad="1"/>
</workbook>
</file>

<file path=xl/sharedStrings.xml><?xml version="1.0" encoding="utf-8"?>
<sst xmlns="http://schemas.openxmlformats.org/spreadsheetml/2006/main" count="900" uniqueCount="279">
  <si>
    <t>weiblich</t>
  </si>
  <si>
    <t>männlich</t>
  </si>
  <si>
    <t>Jahre</t>
  </si>
  <si>
    <t xml:space="preserve">Vorname:  </t>
  </si>
  <si>
    <t xml:space="preserve">Name:  </t>
  </si>
  <si>
    <t xml:space="preserve">Alter:  </t>
  </si>
  <si>
    <t xml:space="preserve">Geschlecht:  </t>
  </si>
  <si>
    <t>V</t>
  </si>
  <si>
    <t>Stanine</t>
  </si>
  <si>
    <t>Rohwert</t>
  </si>
  <si>
    <t>R</t>
  </si>
  <si>
    <t>22-25</t>
  </si>
  <si>
    <t>PR</t>
  </si>
  <si>
    <t>26-28</t>
  </si>
  <si>
    <t>29-32</t>
  </si>
  <si>
    <t>33-35</t>
  </si>
  <si>
    <t>0-15</t>
  </si>
  <si>
    <t>37-42</t>
  </si>
  <si>
    <t>43-47</t>
  </si>
  <si>
    <t>0-4</t>
  </si>
  <si>
    <t>5-6</t>
  </si>
  <si>
    <t>7</t>
  </si>
  <si>
    <t>10</t>
  </si>
  <si>
    <t>11-12</t>
  </si>
  <si>
    <t>13-14</t>
  </si>
  <si>
    <t>15-16</t>
  </si>
  <si>
    <t>17-20</t>
  </si>
  <si>
    <t>Zahlenreihen</t>
  </si>
  <si>
    <t>0-2</t>
  </si>
  <si>
    <t>6-7</t>
  </si>
  <si>
    <t>14-15</t>
  </si>
  <si>
    <t>19-20</t>
  </si>
  <si>
    <t>10-11</t>
  </si>
  <si>
    <t>29-31</t>
  </si>
  <si>
    <t>39-42</t>
  </si>
  <si>
    <t xml:space="preserve">Schultyp:  </t>
  </si>
  <si>
    <t>18</t>
  </si>
  <si>
    <t xml:space="preserve">    IQ-Wert</t>
  </si>
  <si>
    <t xml:space="preserve">    Prozentrang</t>
  </si>
  <si>
    <t>RW</t>
  </si>
  <si>
    <t>IQ</t>
  </si>
  <si>
    <t xml:space="preserve">Geschlecht:    </t>
  </si>
  <si>
    <t xml:space="preserve">Datum:    </t>
  </si>
  <si>
    <t xml:space="preserve">Alter:    </t>
  </si>
  <si>
    <t xml:space="preserve">Schuljahr:  </t>
  </si>
  <si>
    <t>8. Schuljahr</t>
  </si>
  <si>
    <t>9. Schuljahr</t>
  </si>
  <si>
    <t>n.v.</t>
  </si>
  <si>
    <t>Punktzahl</t>
  </si>
  <si>
    <t>Aufgabengruppen</t>
  </si>
  <si>
    <t>Excel-Auswertung von Stephan Kraut</t>
  </si>
  <si>
    <t>Interpretation</t>
  </si>
  <si>
    <t>18-20</t>
  </si>
  <si>
    <t>CH-Norm 2005                                                                                                         8. und 9. Schuljahr</t>
  </si>
  <si>
    <t>K</t>
  </si>
  <si>
    <r>
      <t xml:space="preserve">Ergebnisprofil PSB-R 6-13   </t>
    </r>
    <r>
      <rPr>
        <b/>
        <sz val="10"/>
        <rFont val="Arial"/>
        <family val="2"/>
      </rPr>
      <t xml:space="preserve">                           </t>
    </r>
    <r>
      <rPr>
        <b/>
        <sz val="18"/>
        <rFont val="Arial"/>
        <family val="2"/>
      </rPr>
      <t>Testform A</t>
    </r>
    <r>
      <rPr>
        <b/>
        <sz val="10"/>
        <rFont val="Arial"/>
        <family val="2"/>
      </rPr>
      <t xml:space="preserve">                                                                Schweizer Eichung von Kraut / Jungo  </t>
    </r>
  </si>
  <si>
    <t>Allgemeinwissen</t>
  </si>
  <si>
    <t>Buchstabenreihen</t>
  </si>
  <si>
    <t>Figurale Reihen</t>
  </si>
  <si>
    <t>Wortflüssigkeit</t>
  </si>
  <si>
    <t>Raumvorstellung</t>
  </si>
  <si>
    <t>Gemeinsamkeiten finden</t>
  </si>
  <si>
    <t>Zahlenaddition</t>
  </si>
  <si>
    <t>GESAMTLEISTUNG</t>
  </si>
  <si>
    <t>R-G</t>
  </si>
  <si>
    <t>GL</t>
  </si>
  <si>
    <t>Verbalfaktor (1+5+7)</t>
  </si>
  <si>
    <t>Reasoningfaktor (2+3+4+6)</t>
  </si>
  <si>
    <t>Konzentrationsfaktor (8+9)</t>
  </si>
  <si>
    <t>Bereichsspez. Wissen, verb. Kompetenz, Rechtschreibung</t>
  </si>
  <si>
    <t>Verbale Kreativität</t>
  </si>
  <si>
    <t>Begriffserfassung, sprachlogisches Denken</t>
  </si>
  <si>
    <t>Fähigkeit, numerische Regeln herauszufinden</t>
  </si>
  <si>
    <t>Fähigkeit, verbale Regeln herauszufinden</t>
  </si>
  <si>
    <t>Fähigkeit, symbolische Regeln herauszufinden</t>
  </si>
  <si>
    <t>Sachwissen und sprachliche Leistunsfähigkeit</t>
  </si>
  <si>
    <t>Schlussfolgerndes Denken</t>
  </si>
  <si>
    <t>Konzentration und Wahrnehmungsgeschwindigkeit</t>
  </si>
  <si>
    <t>Fähigkeit, Regeln herauszufinden: numerisch, verbal, symbolisch</t>
  </si>
  <si>
    <t>Dreidimensionales Vorstellungsvermögen</t>
  </si>
  <si>
    <t>Prüfsystem für Schul- und Bildungsberatung für 6. bis 13. Klasse</t>
  </si>
  <si>
    <t>33-38</t>
  </si>
  <si>
    <t>48-51</t>
  </si>
  <si>
    <t>62-100</t>
  </si>
  <si>
    <t>3</t>
  </si>
  <si>
    <t>4</t>
  </si>
  <si>
    <t>8</t>
  </si>
  <si>
    <t>9</t>
  </si>
  <si>
    <t>3-4</t>
  </si>
  <si>
    <t>5-7</t>
  </si>
  <si>
    <t>9-10</t>
  </si>
  <si>
    <t>11-15</t>
  </si>
  <si>
    <t>5</t>
  </si>
  <si>
    <t>6</t>
  </si>
  <si>
    <t>13-15</t>
  </si>
  <si>
    <t>16-18</t>
  </si>
  <si>
    <t>19-21</t>
  </si>
  <si>
    <t>26-27</t>
  </si>
  <si>
    <t>28-30</t>
  </si>
  <si>
    <t>31-32</t>
  </si>
  <si>
    <t>20-21</t>
  </si>
  <si>
    <t>29-30</t>
  </si>
  <si>
    <t>36-40</t>
  </si>
  <si>
    <t>0-5</t>
  </si>
  <si>
    <t>7-8</t>
  </si>
  <si>
    <t>12</t>
  </si>
  <si>
    <t>17-25</t>
  </si>
  <si>
    <t>6-8</t>
  </si>
  <si>
    <t>22-35</t>
  </si>
  <si>
    <t>0-16</t>
  </si>
  <si>
    <t>21-23</t>
  </si>
  <si>
    <t>24-25</t>
  </si>
  <si>
    <t>33-36</t>
  </si>
  <si>
    <t>0-12</t>
  </si>
  <si>
    <t>15-17</t>
  </si>
  <si>
    <t>24-26</t>
  </si>
  <si>
    <t>27-28</t>
  </si>
  <si>
    <t>29</t>
  </si>
  <si>
    <t>30-45</t>
  </si>
  <si>
    <t>0-54</t>
  </si>
  <si>
    <t>55-64</t>
  </si>
  <si>
    <t>65-71</t>
  </si>
  <si>
    <t>72-80</t>
  </si>
  <si>
    <t>101-108</t>
  </si>
  <si>
    <t>109-</t>
  </si>
  <si>
    <t>36-41</t>
  </si>
  <si>
    <t>42-46</t>
  </si>
  <si>
    <t>47-50</t>
  </si>
  <si>
    <t>51-56</t>
  </si>
  <si>
    <t>57-61</t>
  </si>
  <si>
    <t>62-63</t>
  </si>
  <si>
    <t>64-85</t>
  </si>
  <si>
    <t>0-23</t>
  </si>
  <si>
    <t>24-28</t>
  </si>
  <si>
    <t>48-53</t>
  </si>
  <si>
    <t>54-60</t>
  </si>
  <si>
    <t>61-80</t>
  </si>
  <si>
    <t>139-151</t>
  </si>
  <si>
    <t>194-204</t>
  </si>
  <si>
    <r>
      <t xml:space="preserve">Ergebnisprofil PSB-R 6-13   </t>
    </r>
    <r>
      <rPr>
        <b/>
        <sz val="10"/>
        <rFont val="Arial"/>
        <family val="2"/>
      </rPr>
      <t xml:space="preserve">                           </t>
    </r>
    <r>
      <rPr>
        <b/>
        <sz val="18"/>
        <rFont val="Arial"/>
        <family val="2"/>
      </rPr>
      <t>Testform B</t>
    </r>
    <r>
      <rPr>
        <b/>
        <sz val="10"/>
        <rFont val="Arial"/>
        <family val="2"/>
      </rPr>
      <t xml:space="preserve">                                                                Schweizer Eichung von Kraut / Jungo  </t>
    </r>
  </si>
  <si>
    <t>0-19</t>
  </si>
  <si>
    <t>34-37</t>
  </si>
  <si>
    <t>38-45</t>
  </si>
  <si>
    <t>46-51</t>
  </si>
  <si>
    <t>12-15</t>
  </si>
  <si>
    <t>11</t>
  </si>
  <si>
    <t>0-13</t>
  </si>
  <si>
    <t>17-19</t>
  </si>
  <si>
    <t>20-23</t>
  </si>
  <si>
    <t>31-33</t>
  </si>
  <si>
    <t>25-26</t>
  </si>
  <si>
    <t>33-34</t>
  </si>
  <si>
    <t>12-13</t>
  </si>
  <si>
    <t>16</t>
  </si>
  <si>
    <t>16-25</t>
  </si>
  <si>
    <t>0-1</t>
  </si>
  <si>
    <t>2-4</t>
  </si>
  <si>
    <t>8-11</t>
  </si>
  <si>
    <t>20-35</t>
  </si>
  <si>
    <t>0-18</t>
  </si>
  <si>
    <t>19-22</t>
  </si>
  <si>
    <t>23</t>
  </si>
  <si>
    <t>27-29</t>
  </si>
  <si>
    <t>30-31</t>
  </si>
  <si>
    <t>32-33</t>
  </si>
  <si>
    <t>34-35</t>
  </si>
  <si>
    <t>0-14</t>
  </si>
  <si>
    <t>21-24</t>
  </si>
  <si>
    <t>32-45</t>
  </si>
  <si>
    <t>76-86</t>
  </si>
  <si>
    <t>87-90</t>
  </si>
  <si>
    <t>106-</t>
  </si>
  <si>
    <t>0-24</t>
  </si>
  <si>
    <t>25-38</t>
  </si>
  <si>
    <t>39-45</t>
  </si>
  <si>
    <t>46-48</t>
  </si>
  <si>
    <t>49-53</t>
  </si>
  <si>
    <t>54-56</t>
  </si>
  <si>
    <t>57-59</t>
  </si>
  <si>
    <t>60-61</t>
  </si>
  <si>
    <t>0-25</t>
  </si>
  <si>
    <t>26-29</t>
  </si>
  <si>
    <t>30-32</t>
  </si>
  <si>
    <t>43-45</t>
  </si>
  <si>
    <t>46-49</t>
  </si>
  <si>
    <t>167-177</t>
  </si>
  <si>
    <t>178-188</t>
  </si>
  <si>
    <t>189-194</t>
  </si>
  <si>
    <t>0             4           11           23          40          60           77          89          96         100 %</t>
  </si>
  <si>
    <t>Reasoning-Gesamt (2+3+4)</t>
  </si>
  <si>
    <t>52-56</t>
  </si>
  <si>
    <t>57-67</t>
  </si>
  <si>
    <t>68-100</t>
  </si>
  <si>
    <t>14-16</t>
  </si>
  <si>
    <t>0-10</t>
  </si>
  <si>
    <t>11-19</t>
  </si>
  <si>
    <t>35-40</t>
  </si>
  <si>
    <t>20-25</t>
  </si>
  <si>
    <t>26-33</t>
  </si>
  <si>
    <t>27-30</t>
  </si>
  <si>
    <t>36-</t>
  </si>
  <si>
    <t>27</t>
  </si>
  <si>
    <t>34</t>
  </si>
  <si>
    <t>35-45</t>
  </si>
  <si>
    <t>0-42</t>
  </si>
  <si>
    <t>43-55</t>
  </si>
  <si>
    <t>56-64</t>
  </si>
  <si>
    <t>65-75</t>
  </si>
  <si>
    <t>91-101</t>
  </si>
  <si>
    <t>102-105</t>
  </si>
  <si>
    <t>0-124</t>
  </si>
  <si>
    <t>125-135</t>
  </si>
  <si>
    <t>25-32</t>
  </si>
  <si>
    <t>2</t>
  </si>
  <si>
    <t>38-</t>
  </si>
  <si>
    <t>15-19</t>
  </si>
  <si>
    <t>3-5</t>
  </si>
  <si>
    <t>37-40</t>
  </si>
  <si>
    <t>41-45</t>
  </si>
  <si>
    <t>21-22</t>
  </si>
  <si>
    <t>23-26</t>
  </si>
  <si>
    <t>81-85</t>
  </si>
  <si>
    <t>86-93</t>
  </si>
  <si>
    <t>94-100</t>
  </si>
  <si>
    <t>0-29</t>
  </si>
  <si>
    <t>30-35</t>
  </si>
  <si>
    <t>0-127</t>
  </si>
  <si>
    <t>128-138</t>
  </si>
  <si>
    <t>152-164</t>
  </si>
  <si>
    <t>165-178</t>
  </si>
  <si>
    <t>179-193</t>
  </si>
  <si>
    <t>205-222</t>
  </si>
  <si>
    <t>223-</t>
  </si>
  <si>
    <t>136-153</t>
  </si>
  <si>
    <t>154-166</t>
  </si>
  <si>
    <t>195-208</t>
  </si>
  <si>
    <t>209-</t>
  </si>
  <si>
    <t>Kurzzeitige Konzentrationsfähigkeit bei Routineaufgaben</t>
  </si>
  <si>
    <t>Zahlenvergleich</t>
  </si>
  <si>
    <t>Gesamtleistung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</si>
  <si>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</si>
  <si>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</si>
  <si>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</si>
  <si>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</si>
  <si>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</si>
  <si>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</si>
  <si>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</si>
  <si>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</si>
  <si>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</si>
  <si>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 xml:space="preserve">   Allgemeinwissen</t>
  </si>
  <si>
    <t xml:space="preserve">   Zahlenreihen</t>
  </si>
  <si>
    <t xml:space="preserve">   Buchstabenreihen</t>
  </si>
  <si>
    <t xml:space="preserve">   Figurale Reihen</t>
  </si>
  <si>
    <t xml:space="preserve">   Wortflüssigkeit</t>
  </si>
  <si>
    <t xml:space="preserve">   Raumvorstellung</t>
  </si>
  <si>
    <t xml:space="preserve">   Gemeinsamkeiten finden</t>
  </si>
  <si>
    <t xml:space="preserve">   Zahlenaddition</t>
  </si>
  <si>
    <t xml:space="preserve">   Zahlenvergleich</t>
  </si>
  <si>
    <t>PSB-R 6-13 / Prüfsystem für Schul- und Bildungsberatung für 6. bis 13. Klasse</t>
  </si>
  <si>
    <t>PSB-R 6-13</t>
  </si>
  <si>
    <t>Ergebnisprofil</t>
  </si>
  <si>
    <t>Schweizer Norm 2005 für das 8. und 9. Schuljahr</t>
  </si>
  <si>
    <t>von Stephan Kraut und Daniel Jungo</t>
  </si>
  <si>
    <t>Prüfsystem für Schul- und Bildungsberatung                                                                                                                                                          für 6. bis 13. Klasse</t>
  </si>
  <si>
    <t>Konzentrationsfähigkeit, Tempomotivation, Rechenfähigkeit</t>
  </si>
  <si>
    <t>=$F$15-0</t>
  </si>
  <si>
    <t>TESTFORM A</t>
  </si>
  <si>
    <t>TESTFORM B</t>
  </si>
  <si>
    <r>
      <t>≤</t>
    </r>
    <r>
      <rPr>
        <sz val="10"/>
        <rFont val="Arial"/>
        <family val="0"/>
      </rPr>
      <t>54</t>
    </r>
  </si>
  <si>
    <r>
      <t>≥</t>
    </r>
    <r>
      <rPr>
        <sz val="10"/>
        <rFont val="Arial"/>
        <family val="0"/>
      </rPr>
      <t>145</t>
    </r>
  </si>
  <si>
    <r>
      <t>≤</t>
    </r>
    <r>
      <rPr>
        <sz val="10"/>
        <rFont val="Arial"/>
        <family val="0"/>
      </rPr>
      <t>60</t>
    </r>
  </si>
  <si>
    <r>
      <t>≤</t>
    </r>
    <r>
      <rPr>
        <sz val="10"/>
        <rFont val="Arial"/>
        <family val="0"/>
      </rPr>
      <t>1</t>
    </r>
  </si>
  <si>
    <r>
      <t>≥</t>
    </r>
    <r>
      <rPr>
        <sz val="10"/>
        <rFont val="Arial"/>
        <family val="0"/>
      </rPr>
      <t>144</t>
    </r>
  </si>
  <si>
    <t xml:space="preserve">    Rohwert  ( V + R + K )</t>
  </si>
  <si>
    <t xml:space="preserve">    Rohwert  R ( V + R + K )</t>
  </si>
  <si>
    <t>© SDBB</t>
  </si>
  <si>
    <t>62-85</t>
  </si>
  <si>
    <t>50-54</t>
  </si>
  <si>
    <t>55-80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</si>
</sst>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"/>
      <color indexed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7.5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1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hidden="1"/>
    </xf>
    <xf numFmtId="49" fontId="2" fillId="34" borderId="0" xfId="0" applyNumberFormat="1" applyFont="1" applyFill="1" applyBorder="1" applyAlignment="1" applyProtection="1">
      <alignment horizontal="left" vertical="center"/>
      <protection hidden="1"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7" fillId="35" borderId="18" xfId="0" applyFont="1" applyFill="1" applyBorder="1" applyAlignment="1" applyProtection="1">
      <alignment horizontal="center" vertical="center"/>
      <protection hidden="1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6" fillId="36" borderId="22" xfId="0" applyNumberFormat="1" applyFont="1" applyFill="1" applyBorder="1" applyAlignment="1" applyProtection="1">
      <alignment horizontal="center" vertical="center"/>
      <protection hidden="1" locked="0"/>
    </xf>
    <xf numFmtId="1" fontId="6" fillId="36" borderId="23" xfId="0" applyNumberFormat="1" applyFont="1" applyFill="1" applyBorder="1" applyAlignment="1" applyProtection="1">
      <alignment horizontal="center" vertical="center"/>
      <protection hidden="1" locked="0"/>
    </xf>
    <xf numFmtId="0" fontId="6" fillId="33" borderId="0" xfId="0" applyFont="1" applyFill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37" borderId="0" xfId="0" applyFont="1" applyFill="1" applyAlignment="1" applyProtection="1">
      <alignment horizontal="left" vertical="center"/>
      <protection hidden="1"/>
    </xf>
    <xf numFmtId="0" fontId="6" fillId="37" borderId="24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0" fillId="0" borderId="25" xfId="0" applyNumberForma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center" vertical="center" wrapText="1"/>
      <protection hidden="1"/>
    </xf>
    <xf numFmtId="1" fontId="0" fillId="0" borderId="15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5" fillId="0" borderId="16" xfId="0" applyNumberFormat="1" applyFont="1" applyBorder="1" applyAlignment="1" applyProtection="1">
      <alignment horizontal="center" vertical="center"/>
      <protection hidden="1"/>
    </xf>
    <xf numFmtId="0" fontId="15" fillId="0" borderId="17" xfId="0" applyNumberFormat="1" applyFont="1" applyBorder="1" applyAlignment="1" applyProtection="1">
      <alignment horizontal="center" vertical="center"/>
      <protection hidden="1"/>
    </xf>
    <xf numFmtId="0" fontId="15" fillId="0" borderId="18" xfId="0" applyNumberFormat="1" applyFont="1" applyBorder="1" applyAlignment="1" applyProtection="1">
      <alignment horizontal="center" vertical="center"/>
      <protection hidden="1"/>
    </xf>
    <xf numFmtId="0" fontId="15" fillId="0" borderId="19" xfId="0" applyNumberFormat="1" applyFont="1" applyBorder="1" applyAlignment="1" applyProtection="1">
      <alignment horizontal="center" vertical="center"/>
      <protection hidden="1"/>
    </xf>
    <xf numFmtId="0" fontId="15" fillId="0" borderId="20" xfId="0" applyNumberFormat="1" applyFont="1" applyBorder="1" applyAlignment="1" applyProtection="1">
      <alignment horizontal="center" vertical="center"/>
      <protection hidden="1"/>
    </xf>
    <xf numFmtId="0" fontId="15" fillId="0" borderId="21" xfId="0" applyNumberFormat="1" applyFont="1" applyBorder="1" applyAlignment="1" applyProtection="1">
      <alignment horizontal="center" vertical="center"/>
      <protection hidden="1"/>
    </xf>
    <xf numFmtId="0" fontId="21" fillId="38" borderId="27" xfId="0" applyFont="1" applyFill="1" applyBorder="1" applyAlignment="1" applyProtection="1">
      <alignment horizontal="center" vertical="center"/>
      <protection hidden="1"/>
    </xf>
    <xf numFmtId="0" fontId="21" fillId="38" borderId="28" xfId="0" applyFont="1" applyFill="1" applyBorder="1" applyAlignment="1" applyProtection="1">
      <alignment horizontal="center" vertical="center"/>
      <protection hidden="1"/>
    </xf>
    <xf numFmtId="0" fontId="21" fillId="38" borderId="29" xfId="0" applyFont="1" applyFill="1" applyBorder="1" applyAlignment="1" applyProtection="1">
      <alignment horizontal="center" vertical="center"/>
      <protection hidden="1"/>
    </xf>
    <xf numFmtId="0" fontId="21" fillId="38" borderId="30" xfId="0" applyFont="1" applyFill="1" applyBorder="1" applyAlignment="1" applyProtection="1">
      <alignment horizontal="center" vertical="center"/>
      <protection hidden="1"/>
    </xf>
    <xf numFmtId="0" fontId="21" fillId="38" borderId="31" xfId="0" applyFont="1" applyFill="1" applyBorder="1" applyAlignment="1" applyProtection="1">
      <alignment horizontal="center" vertical="center"/>
      <protection hidden="1"/>
    </xf>
    <xf numFmtId="0" fontId="21" fillId="38" borderId="32" xfId="0" applyFont="1" applyFill="1" applyBorder="1" applyAlignment="1" applyProtection="1">
      <alignment horizontal="center" vertical="center"/>
      <protection hidden="1"/>
    </xf>
    <xf numFmtId="0" fontId="13" fillId="39" borderId="27" xfId="0" applyFont="1" applyFill="1" applyBorder="1" applyAlignment="1" applyProtection="1">
      <alignment horizontal="center" vertical="center"/>
      <protection hidden="1"/>
    </xf>
    <xf numFmtId="0" fontId="13" fillId="39" borderId="28" xfId="0" applyFont="1" applyFill="1" applyBorder="1" applyAlignment="1" applyProtection="1">
      <alignment horizontal="center" vertical="center"/>
      <protection hidden="1"/>
    </xf>
    <xf numFmtId="0" fontId="13" fillId="39" borderId="29" xfId="0" applyFont="1" applyFill="1" applyBorder="1" applyAlignment="1" applyProtection="1">
      <alignment horizontal="center" vertical="center"/>
      <protection hidden="1"/>
    </xf>
    <xf numFmtId="0" fontId="13" fillId="39" borderId="30" xfId="0" applyFont="1" applyFill="1" applyBorder="1" applyAlignment="1" applyProtection="1">
      <alignment horizontal="center" vertical="center"/>
      <protection hidden="1"/>
    </xf>
    <xf numFmtId="0" fontId="13" fillId="39" borderId="31" xfId="0" applyFont="1" applyFill="1" applyBorder="1" applyAlignment="1" applyProtection="1">
      <alignment horizontal="center" vertical="center"/>
      <protection hidden="1"/>
    </xf>
    <xf numFmtId="0" fontId="13" fillId="39" borderId="3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49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1" fontId="15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7" fillId="38" borderId="33" xfId="0" applyFont="1" applyFill="1" applyBorder="1" applyAlignment="1" applyProtection="1">
      <alignment horizontal="center" vertical="center" wrapText="1"/>
      <protection hidden="1"/>
    </xf>
    <xf numFmtId="0" fontId="17" fillId="38" borderId="34" xfId="0" applyFont="1" applyFill="1" applyBorder="1" applyAlignment="1" applyProtection="1">
      <alignment vertical="center"/>
      <protection hidden="1"/>
    </xf>
    <xf numFmtId="0" fontId="18" fillId="38" borderId="35" xfId="0" applyFont="1" applyFill="1" applyBorder="1" applyAlignment="1" applyProtection="1">
      <alignment horizontal="center" vertical="center" wrapText="1"/>
      <protection hidden="1"/>
    </xf>
    <xf numFmtId="0" fontId="19" fillId="38" borderId="3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1" fontId="20" fillId="38" borderId="37" xfId="0" applyNumberFormat="1" applyFont="1" applyFill="1" applyBorder="1" applyAlignment="1" applyProtection="1">
      <alignment horizontal="center" vertical="center" wrapText="1"/>
      <protection hidden="1"/>
    </xf>
    <xf numFmtId="0" fontId="20" fillId="38" borderId="38" xfId="0" applyFont="1" applyFill="1" applyBorder="1" applyAlignment="1" applyProtection="1">
      <alignment vertical="center"/>
      <protection hidden="1"/>
    </xf>
    <xf numFmtId="1" fontId="0" fillId="39" borderId="37" xfId="0" applyNumberFormat="1" applyFill="1" applyBorder="1" applyAlignment="1" applyProtection="1">
      <alignment horizontal="center" vertical="center" wrapText="1"/>
      <protection hidden="1"/>
    </xf>
    <xf numFmtId="0" fontId="0" fillId="39" borderId="38" xfId="0" applyFill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" fontId="0" fillId="40" borderId="37" xfId="0" applyNumberFormat="1" applyFill="1" applyBorder="1" applyAlignment="1" applyProtection="1">
      <alignment horizontal="center" vertical="center" wrapText="1"/>
      <protection hidden="1"/>
    </xf>
    <xf numFmtId="0" fontId="0" fillId="40" borderId="38" xfId="0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 horizontal="center" vertical="center"/>
      <protection hidden="1"/>
    </xf>
    <xf numFmtId="0" fontId="22" fillId="40" borderId="28" xfId="0" applyFont="1" applyFill="1" applyBorder="1" applyAlignment="1" applyProtection="1">
      <alignment horizontal="center" vertical="center"/>
      <protection hidden="1"/>
    </xf>
    <xf numFmtId="0" fontId="22" fillId="40" borderId="29" xfId="0" applyFont="1" applyFill="1" applyBorder="1" applyAlignment="1" applyProtection="1">
      <alignment horizontal="center" vertical="center"/>
      <protection hidden="1"/>
    </xf>
    <xf numFmtId="0" fontId="22" fillId="40" borderId="30" xfId="0" applyFont="1" applyFill="1" applyBorder="1" applyAlignment="1" applyProtection="1">
      <alignment horizontal="center" vertical="center"/>
      <protection hidden="1"/>
    </xf>
    <xf numFmtId="0" fontId="22" fillId="40" borderId="31" xfId="0" applyFont="1" applyFill="1" applyBorder="1" applyAlignment="1" applyProtection="1">
      <alignment horizontal="center" vertical="center"/>
      <protection hidden="1"/>
    </xf>
    <xf numFmtId="0" fontId="22" fillId="40" borderId="32" xfId="0" applyFont="1" applyFill="1" applyBorder="1" applyAlignment="1" applyProtection="1">
      <alignment horizontal="center" vertical="center"/>
      <protection hidden="1"/>
    </xf>
    <xf numFmtId="0" fontId="2" fillId="39" borderId="33" xfId="0" applyFont="1" applyFill="1" applyBorder="1" applyAlignment="1" applyProtection="1">
      <alignment horizontal="center" vertical="center" wrapText="1"/>
      <protection hidden="1"/>
    </xf>
    <xf numFmtId="0" fontId="2" fillId="39" borderId="34" xfId="0" applyFont="1" applyFill="1" applyBorder="1" applyAlignment="1" applyProtection="1">
      <alignment vertical="center"/>
      <protection hidden="1"/>
    </xf>
    <xf numFmtId="0" fontId="16" fillId="39" borderId="35" xfId="0" applyFont="1" applyFill="1" applyBorder="1" applyAlignment="1" applyProtection="1">
      <alignment horizontal="center" vertical="center" wrapText="1"/>
      <protection hidden="1"/>
    </xf>
    <xf numFmtId="0" fontId="16" fillId="39" borderId="36" xfId="0" applyFont="1" applyFill="1" applyBorder="1" applyAlignment="1" applyProtection="1">
      <alignment horizontal="center" vertical="center" wrapText="1"/>
      <protection hidden="1"/>
    </xf>
    <xf numFmtId="0" fontId="2" fillId="40" borderId="33" xfId="0" applyFont="1" applyFill="1" applyBorder="1" applyAlignment="1" applyProtection="1">
      <alignment horizontal="center" vertical="center" wrapText="1"/>
      <protection hidden="1"/>
    </xf>
    <xf numFmtId="0" fontId="2" fillId="40" borderId="34" xfId="0" applyFont="1" applyFill="1" applyBorder="1" applyAlignment="1" applyProtection="1">
      <alignment vertical="center"/>
      <protection hidden="1"/>
    </xf>
    <xf numFmtId="0" fontId="16" fillId="40" borderId="35" xfId="0" applyFont="1" applyFill="1" applyBorder="1" applyAlignment="1" applyProtection="1">
      <alignment horizontal="center" vertical="center" wrapText="1"/>
      <protection hidden="1"/>
    </xf>
    <xf numFmtId="0" fontId="16" fillId="40" borderId="3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color indexed="9"/>
      </font>
    </dxf>
    <dxf>
      <font>
        <color indexed="8"/>
      </font>
      <fill>
        <patternFill>
          <bgColor indexed="8"/>
        </patternFill>
      </fill>
    </dxf>
    <dxf>
      <font>
        <color indexed="9"/>
      </font>
    </dxf>
    <dxf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color indexed="9"/>
      </font>
    </dxf>
    <dxf>
      <font>
        <color indexed="8"/>
      </font>
      <fill>
        <patternFill>
          <bgColor indexed="8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8</xdr:row>
      <xdr:rowOff>0</xdr:rowOff>
    </xdr:to>
    <xdr:sp>
      <xdr:nvSpPr>
        <xdr:cNvPr id="1" name="Rectangle 1026"/>
        <xdr:cNvSpPr>
          <a:spLocks/>
        </xdr:cNvSpPr>
      </xdr:nvSpPr>
      <xdr:spPr>
        <a:xfrm>
          <a:off x="762000" y="609600"/>
          <a:ext cx="5334000" cy="2809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sp fLocksText="0">
      <xdr:nvSpPr>
        <xdr:cNvPr id="2" name="Text Box 1027"/>
        <xdr:cNvSpPr txBox="1">
          <a:spLocks noChangeArrowheads="1"/>
        </xdr:cNvSpPr>
      </xdr:nvSpPr>
      <xdr:spPr>
        <a:xfrm>
          <a:off x="0" y="0"/>
          <a:ext cx="914400" cy="60960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37</xdr:row>
      <xdr:rowOff>85725</xdr:rowOff>
    </xdr:from>
    <xdr:to>
      <xdr:col>17</xdr:col>
      <xdr:colOff>314325</xdr:colOff>
      <xdr:row>41</xdr:row>
      <xdr:rowOff>104775</xdr:rowOff>
    </xdr:to>
    <xdr:grpSp>
      <xdr:nvGrpSpPr>
        <xdr:cNvPr id="1" name="Group 33"/>
        <xdr:cNvGrpSpPr>
          <a:grpSpLocks/>
        </xdr:cNvGrpSpPr>
      </xdr:nvGrpSpPr>
      <xdr:grpSpPr>
        <a:xfrm>
          <a:off x="5810250" y="5667375"/>
          <a:ext cx="3114675" cy="476250"/>
          <a:chOff x="57" y="589"/>
          <a:chExt cx="327" cy="50"/>
        </a:xfrm>
        <a:solidFill>
          <a:srgbClr val="FFFFFF"/>
        </a:solidFill>
      </xdr:grpSpPr>
      <xdr:sp fLocksText="0">
        <xdr:nvSpPr>
          <xdr:cNvPr id="2" name="Text Box 16"/>
          <xdr:cNvSpPr txBox="1">
            <a:spLocks noChangeArrowheads="1"/>
          </xdr:cNvSpPr>
        </xdr:nvSpPr>
        <xdr:spPr>
          <a:xfrm>
            <a:off x="57" y="589"/>
            <a:ext cx="327" cy="50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13</xdr:col>
      <xdr:colOff>257175</xdr:colOff>
      <xdr:row>23</xdr:row>
      <xdr:rowOff>47625</xdr:rowOff>
    </xdr:from>
    <xdr:to>
      <xdr:col>15</xdr:col>
      <xdr:colOff>314325</xdr:colOff>
      <xdr:row>36</xdr:row>
      <xdr:rowOff>9525</xdr:rowOff>
    </xdr:to>
    <xdr:grpSp>
      <xdr:nvGrpSpPr>
        <xdr:cNvPr id="6" name="Group 49"/>
        <xdr:cNvGrpSpPr>
          <a:grpSpLocks/>
        </xdr:cNvGrpSpPr>
      </xdr:nvGrpSpPr>
      <xdr:grpSpPr>
        <a:xfrm>
          <a:off x="6810375" y="4029075"/>
          <a:ext cx="1085850" cy="1447800"/>
          <a:chOff x="714" y="419"/>
          <a:chExt cx="114" cy="149"/>
        </a:xfrm>
        <a:solidFill>
          <a:srgbClr val="FFFFFF"/>
        </a:solidFill>
      </xdr:grpSpPr>
      <xdr:grpSp>
        <xdr:nvGrpSpPr>
          <xdr:cNvPr id="7" name="Group 48"/>
          <xdr:cNvGrpSpPr>
            <a:grpSpLocks/>
          </xdr:cNvGrpSpPr>
        </xdr:nvGrpSpPr>
        <xdr:grpSpPr>
          <a:xfrm>
            <a:off x="714" y="419"/>
            <a:ext cx="114" cy="63"/>
            <a:chOff x="714" y="419"/>
            <a:chExt cx="114" cy="63"/>
          </a:xfrm>
          <a:solidFill>
            <a:srgbClr val="FFFFFF"/>
          </a:solidFill>
        </xdr:grpSpPr>
        <xdr:sp fLocksText="0">
          <xdr:nvSpPr>
            <xdr:cNvPr id="8" name="Text Box 26"/>
            <xdr:cNvSpPr txBox="1">
              <a:spLocks noChangeArrowheads="1"/>
            </xdr:cNvSpPr>
          </xdr:nvSpPr>
          <xdr:spPr>
            <a:xfrm>
              <a:off x="714" y="419"/>
              <a:ext cx="114" cy="63"/>
            </a:xfrm>
            <a:prstGeom prst="rect">
              <a:avLst/>
            </a:prstGeom>
            <a:solidFill>
              <a:srgbClr val="99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47"/>
          <xdr:cNvGrpSpPr>
            <a:grpSpLocks/>
          </xdr:cNvGrpSpPr>
        </xdr:nvGrpSpPr>
        <xdr:grpSpPr>
          <a:xfrm>
            <a:off x="714" y="505"/>
            <a:ext cx="114" cy="63"/>
            <a:chOff x="714" y="505"/>
            <a:chExt cx="114" cy="63"/>
          </a:xfrm>
          <a:solidFill>
            <a:srgbClr val="FFFFFF"/>
          </a:solidFill>
        </xdr:grpSpPr>
        <xdr:sp fLocksText="0">
          <xdr:nvSpPr>
            <xdr:cNvPr id="11" name="Text Box 43"/>
            <xdr:cNvSpPr txBox="1">
              <a:spLocks noChangeArrowheads="1"/>
            </xdr:cNvSpPr>
          </xdr:nvSpPr>
          <xdr:spPr>
            <a:xfrm>
              <a:off x="714" y="505"/>
              <a:ext cx="114" cy="63"/>
            </a:xfrm>
            <a:prstGeom prst="rect">
              <a:avLst/>
            </a:prstGeom>
            <a:solidFill>
              <a:srgbClr val="99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58</xdr:row>
      <xdr:rowOff>0</xdr:rowOff>
    </xdr:from>
    <xdr:to>
      <xdr:col>19</xdr:col>
      <xdr:colOff>1047750</xdr:colOff>
      <xdr:row>63</xdr:row>
      <xdr:rowOff>9525</xdr:rowOff>
    </xdr:to>
    <xdr:grpSp>
      <xdr:nvGrpSpPr>
        <xdr:cNvPr id="1" name="Group 15"/>
        <xdr:cNvGrpSpPr>
          <a:grpSpLocks/>
        </xdr:cNvGrpSpPr>
      </xdr:nvGrpSpPr>
      <xdr:grpSpPr>
        <a:xfrm>
          <a:off x="6791325" y="6057900"/>
          <a:ext cx="2333625" cy="533400"/>
          <a:chOff x="688" y="638"/>
          <a:chExt cx="245" cy="56"/>
        </a:xfrm>
        <a:solidFill>
          <a:srgbClr val="FFFFFF"/>
        </a:solidFill>
      </xdr:grpSpPr>
      <xdr:sp fLocksText="0">
        <xdr:nvSpPr>
          <xdr:cNvPr id="2" name="Text Box 1"/>
          <xdr:cNvSpPr txBox="1">
            <a:spLocks noChangeArrowheads="1"/>
          </xdr:cNvSpPr>
        </xdr:nvSpPr>
        <xdr:spPr>
          <a:xfrm>
            <a:off x="688" y="638"/>
            <a:ext cx="245" cy="5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58</xdr:row>
      <xdr:rowOff>0</xdr:rowOff>
    </xdr:from>
    <xdr:to>
      <xdr:col>19</xdr:col>
      <xdr:colOff>1047750</xdr:colOff>
      <xdr:row>63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6791325" y="6057900"/>
          <a:ext cx="2333625" cy="533400"/>
          <a:chOff x="688" y="638"/>
          <a:chExt cx="245" cy="56"/>
        </a:xfrm>
        <a:solidFill>
          <a:srgbClr val="FFFFFF"/>
        </a:solidFill>
      </xdr:grpSpPr>
      <xdr:sp fLocksText="0">
        <xdr:nvSpPr>
          <xdr:cNvPr id="2" name="Text Box 6"/>
          <xdr:cNvSpPr txBox="1">
            <a:spLocks noChangeArrowheads="1"/>
          </xdr:cNvSpPr>
        </xdr:nvSpPr>
        <xdr:spPr>
          <a:xfrm>
            <a:off x="688" y="638"/>
            <a:ext cx="245" cy="5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st.sdbb.ch/dyn/download/I-S-T%202000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blatt"/>
      <sheetName val="Protokollblatt Serie 2000"/>
      <sheetName val="w 14-15"/>
      <sheetName val="m 14-15"/>
      <sheetName val="w+m 14-15"/>
      <sheetName val="w 16-19"/>
      <sheetName val="m 16-19"/>
      <sheetName val="w+m 16-19"/>
      <sheetName val="w 20-50"/>
      <sheetName val="m 20-50"/>
      <sheetName val="w+m 20-50"/>
      <sheetName val="Umrechnungstabelle"/>
      <sheetName val="Druckvorlage"/>
    </sheetNames>
    <sheetDataSet>
      <sheetData sheetId="11">
        <row r="3">
          <cell r="B3">
            <v>0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  <cell r="O3">
            <v>13</v>
          </cell>
          <cell r="P3">
            <v>14</v>
          </cell>
          <cell r="Q3">
            <v>15</v>
          </cell>
          <cell r="R3">
            <v>16</v>
          </cell>
          <cell r="S3">
            <v>17</v>
          </cell>
          <cell r="T3">
            <v>18</v>
          </cell>
          <cell r="U3">
            <v>19</v>
          </cell>
          <cell r="V3">
            <v>20</v>
          </cell>
          <cell r="W3">
            <v>21</v>
          </cell>
          <cell r="X3">
            <v>22</v>
          </cell>
          <cell r="Y3">
            <v>23</v>
          </cell>
          <cell r="Z3">
            <v>24</v>
          </cell>
          <cell r="AA3">
            <v>25</v>
          </cell>
          <cell r="AB3">
            <v>26</v>
          </cell>
          <cell r="AC3">
            <v>27</v>
          </cell>
          <cell r="AD3">
            <v>28</v>
          </cell>
          <cell r="AE3">
            <v>29</v>
          </cell>
        </row>
        <row r="4">
          <cell r="A4">
            <v>0</v>
          </cell>
          <cell r="B4">
            <v>0</v>
          </cell>
        </row>
        <row r="5">
          <cell r="A5">
            <v>1</v>
          </cell>
          <cell r="B5">
            <v>0</v>
          </cell>
          <cell r="C5">
            <v>0</v>
          </cell>
        </row>
        <row r="6">
          <cell r="A6">
            <v>2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8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10</v>
          </cell>
          <cell r="B14">
            <v>0</v>
          </cell>
          <cell r="C14">
            <v>10</v>
          </cell>
          <cell r="D14">
            <v>20</v>
          </cell>
          <cell r="E14">
            <v>30</v>
          </cell>
          <cell r="F14">
            <v>40</v>
          </cell>
          <cell r="G14">
            <v>50</v>
          </cell>
          <cell r="H14">
            <v>60</v>
          </cell>
          <cell r="I14">
            <v>70</v>
          </cell>
          <cell r="J14">
            <v>80</v>
          </cell>
          <cell r="K14">
            <v>90</v>
          </cell>
          <cell r="L14">
            <v>100</v>
          </cell>
        </row>
        <row r="15">
          <cell r="A15">
            <v>11</v>
          </cell>
          <cell r="B15">
            <v>0</v>
          </cell>
          <cell r="C15">
            <v>9</v>
          </cell>
          <cell r="D15">
            <v>18</v>
          </cell>
          <cell r="E15">
            <v>27</v>
          </cell>
          <cell r="F15">
            <v>36</v>
          </cell>
          <cell r="G15">
            <v>45</v>
          </cell>
          <cell r="H15">
            <v>55</v>
          </cell>
          <cell r="I15">
            <v>64</v>
          </cell>
          <cell r="J15">
            <v>73</v>
          </cell>
          <cell r="K15">
            <v>82</v>
          </cell>
          <cell r="L15">
            <v>91</v>
          </cell>
          <cell r="M15">
            <v>100</v>
          </cell>
        </row>
        <row r="16">
          <cell r="A16">
            <v>12</v>
          </cell>
          <cell r="B16">
            <v>0</v>
          </cell>
          <cell r="C16">
            <v>8</v>
          </cell>
          <cell r="D16">
            <v>17</v>
          </cell>
          <cell r="E16">
            <v>25</v>
          </cell>
          <cell r="F16">
            <v>33</v>
          </cell>
          <cell r="G16">
            <v>42</v>
          </cell>
          <cell r="H16">
            <v>50</v>
          </cell>
          <cell r="I16">
            <v>58</v>
          </cell>
          <cell r="J16">
            <v>67</v>
          </cell>
          <cell r="K16">
            <v>75</v>
          </cell>
          <cell r="L16">
            <v>83</v>
          </cell>
          <cell r="M16">
            <v>92</v>
          </cell>
          <cell r="N16">
            <v>100</v>
          </cell>
        </row>
        <row r="17">
          <cell r="A17">
            <v>13</v>
          </cell>
          <cell r="B17">
            <v>0</v>
          </cell>
          <cell r="C17">
            <v>8</v>
          </cell>
          <cell r="D17">
            <v>15</v>
          </cell>
          <cell r="E17">
            <v>23</v>
          </cell>
          <cell r="F17">
            <v>31</v>
          </cell>
          <cell r="G17">
            <v>38</v>
          </cell>
          <cell r="H17">
            <v>46</v>
          </cell>
          <cell r="I17">
            <v>54</v>
          </cell>
          <cell r="J17">
            <v>62</v>
          </cell>
          <cell r="K17">
            <v>69</v>
          </cell>
          <cell r="L17">
            <v>77</v>
          </cell>
          <cell r="M17">
            <v>85</v>
          </cell>
          <cell r="N17">
            <v>92</v>
          </cell>
          <cell r="O17">
            <v>100</v>
          </cell>
        </row>
        <row r="18">
          <cell r="A18">
            <v>14</v>
          </cell>
          <cell r="B18">
            <v>0</v>
          </cell>
          <cell r="C18">
            <v>7</v>
          </cell>
          <cell r="D18">
            <v>14</v>
          </cell>
          <cell r="E18">
            <v>21</v>
          </cell>
          <cell r="F18">
            <v>29</v>
          </cell>
          <cell r="G18">
            <v>36</v>
          </cell>
          <cell r="H18">
            <v>43</v>
          </cell>
          <cell r="I18">
            <v>50</v>
          </cell>
          <cell r="J18">
            <v>57</v>
          </cell>
          <cell r="K18">
            <v>64</v>
          </cell>
          <cell r="L18">
            <v>71</v>
          </cell>
          <cell r="M18">
            <v>79</v>
          </cell>
          <cell r="N18">
            <v>86</v>
          </cell>
          <cell r="O18">
            <v>93</v>
          </cell>
          <cell r="P18">
            <v>100</v>
          </cell>
        </row>
        <row r="19">
          <cell r="A19">
            <v>15</v>
          </cell>
          <cell r="B19">
            <v>0</v>
          </cell>
          <cell r="C19">
            <v>7</v>
          </cell>
          <cell r="D19">
            <v>13</v>
          </cell>
          <cell r="E19">
            <v>20</v>
          </cell>
          <cell r="F19">
            <v>27</v>
          </cell>
          <cell r="G19">
            <v>33</v>
          </cell>
          <cell r="H19">
            <v>40</v>
          </cell>
          <cell r="I19">
            <v>47</v>
          </cell>
          <cell r="J19">
            <v>53</v>
          </cell>
          <cell r="K19">
            <v>60</v>
          </cell>
          <cell r="L19">
            <v>67</v>
          </cell>
          <cell r="M19">
            <v>73</v>
          </cell>
          <cell r="N19">
            <v>80</v>
          </cell>
          <cell r="O19">
            <v>87</v>
          </cell>
          <cell r="P19">
            <v>93</v>
          </cell>
          <cell r="Q19">
            <v>100</v>
          </cell>
        </row>
        <row r="20">
          <cell r="A20">
            <v>16</v>
          </cell>
          <cell r="B20">
            <v>0</v>
          </cell>
          <cell r="C20">
            <v>6</v>
          </cell>
          <cell r="D20">
            <v>13</v>
          </cell>
          <cell r="E20">
            <v>19</v>
          </cell>
          <cell r="F20">
            <v>25</v>
          </cell>
          <cell r="G20">
            <v>31</v>
          </cell>
          <cell r="H20">
            <v>38</v>
          </cell>
          <cell r="I20">
            <v>44</v>
          </cell>
          <cell r="J20">
            <v>50</v>
          </cell>
          <cell r="K20">
            <v>56</v>
          </cell>
          <cell r="L20">
            <v>63</v>
          </cell>
          <cell r="M20">
            <v>69</v>
          </cell>
          <cell r="N20">
            <v>75</v>
          </cell>
          <cell r="O20">
            <v>81</v>
          </cell>
          <cell r="P20">
            <v>88</v>
          </cell>
          <cell r="Q20">
            <v>94</v>
          </cell>
          <cell r="R20">
            <v>100</v>
          </cell>
        </row>
        <row r="21">
          <cell r="A21">
            <v>17</v>
          </cell>
          <cell r="B21">
            <v>0</v>
          </cell>
          <cell r="C21">
            <v>6</v>
          </cell>
          <cell r="D21">
            <v>12</v>
          </cell>
          <cell r="E21">
            <v>18</v>
          </cell>
          <cell r="F21">
            <v>24</v>
          </cell>
          <cell r="G21">
            <v>29</v>
          </cell>
          <cell r="H21">
            <v>35</v>
          </cell>
          <cell r="I21">
            <v>41</v>
          </cell>
          <cell r="J21">
            <v>47</v>
          </cell>
          <cell r="K21">
            <v>53</v>
          </cell>
          <cell r="L21">
            <v>59</v>
          </cell>
          <cell r="M21">
            <v>65</v>
          </cell>
          <cell r="N21">
            <v>71</v>
          </cell>
          <cell r="O21">
            <v>76</v>
          </cell>
          <cell r="P21">
            <v>82</v>
          </cell>
          <cell r="Q21">
            <v>88</v>
          </cell>
          <cell r="R21">
            <v>94</v>
          </cell>
          <cell r="S21">
            <v>100</v>
          </cell>
        </row>
        <row r="22">
          <cell r="A22">
            <v>18</v>
          </cell>
          <cell r="B22">
            <v>0</v>
          </cell>
          <cell r="C22">
            <v>6</v>
          </cell>
          <cell r="D22">
            <v>11</v>
          </cell>
          <cell r="E22">
            <v>17</v>
          </cell>
          <cell r="F22">
            <v>22</v>
          </cell>
          <cell r="G22">
            <v>28</v>
          </cell>
          <cell r="H22">
            <v>33</v>
          </cell>
          <cell r="I22">
            <v>39</v>
          </cell>
          <cell r="J22">
            <v>44</v>
          </cell>
          <cell r="K22">
            <v>50</v>
          </cell>
          <cell r="L22">
            <v>56</v>
          </cell>
          <cell r="M22">
            <v>61</v>
          </cell>
          <cell r="N22">
            <v>67</v>
          </cell>
          <cell r="O22">
            <v>72</v>
          </cell>
          <cell r="P22">
            <v>78</v>
          </cell>
          <cell r="Q22">
            <v>83</v>
          </cell>
          <cell r="R22">
            <v>89</v>
          </cell>
          <cell r="S22">
            <v>94</v>
          </cell>
          <cell r="T22">
            <v>100</v>
          </cell>
        </row>
        <row r="23">
          <cell r="A23">
            <v>19</v>
          </cell>
          <cell r="B23">
            <v>0</v>
          </cell>
          <cell r="C23">
            <v>5</v>
          </cell>
          <cell r="D23">
            <v>11</v>
          </cell>
          <cell r="E23">
            <v>16</v>
          </cell>
          <cell r="F23">
            <v>21</v>
          </cell>
          <cell r="G23">
            <v>26</v>
          </cell>
          <cell r="H23">
            <v>32</v>
          </cell>
          <cell r="I23">
            <v>37</v>
          </cell>
          <cell r="J23">
            <v>42</v>
          </cell>
          <cell r="K23">
            <v>47</v>
          </cell>
          <cell r="L23">
            <v>53</v>
          </cell>
          <cell r="M23">
            <v>58</v>
          </cell>
          <cell r="N23">
            <v>63</v>
          </cell>
          <cell r="O23">
            <v>68</v>
          </cell>
          <cell r="P23">
            <v>74</v>
          </cell>
          <cell r="Q23">
            <v>79</v>
          </cell>
          <cell r="R23">
            <v>84</v>
          </cell>
          <cell r="S23">
            <v>89</v>
          </cell>
          <cell r="T23">
            <v>95</v>
          </cell>
          <cell r="U23">
            <v>100</v>
          </cell>
        </row>
        <row r="24">
          <cell r="A24">
            <v>20</v>
          </cell>
          <cell r="B24">
            <v>0</v>
          </cell>
          <cell r="C24">
            <v>5</v>
          </cell>
          <cell r="D24">
            <v>10</v>
          </cell>
          <cell r="E24">
            <v>15</v>
          </cell>
          <cell r="F24">
            <v>20</v>
          </cell>
          <cell r="G24">
            <v>25</v>
          </cell>
          <cell r="H24">
            <v>30</v>
          </cell>
          <cell r="I24">
            <v>35</v>
          </cell>
          <cell r="J24">
            <v>40</v>
          </cell>
          <cell r="K24">
            <v>45</v>
          </cell>
          <cell r="L24">
            <v>50</v>
          </cell>
          <cell r="M24">
            <v>55</v>
          </cell>
          <cell r="N24">
            <v>60</v>
          </cell>
          <cell r="O24">
            <v>65</v>
          </cell>
          <cell r="P24">
            <v>70</v>
          </cell>
          <cell r="Q24">
            <v>75</v>
          </cell>
          <cell r="R24">
            <v>80</v>
          </cell>
          <cell r="S24">
            <v>85</v>
          </cell>
          <cell r="T24">
            <v>90</v>
          </cell>
          <cell r="U24">
            <v>95</v>
          </cell>
          <cell r="V24">
            <v>100</v>
          </cell>
        </row>
        <row r="25">
          <cell r="A25">
            <v>21</v>
          </cell>
          <cell r="B25">
            <v>0</v>
          </cell>
          <cell r="C25">
            <v>5</v>
          </cell>
          <cell r="D25">
            <v>10</v>
          </cell>
          <cell r="E25">
            <v>14</v>
          </cell>
          <cell r="F25">
            <v>19</v>
          </cell>
          <cell r="G25">
            <v>24</v>
          </cell>
          <cell r="H25">
            <v>29</v>
          </cell>
          <cell r="I25">
            <v>33</v>
          </cell>
          <cell r="J25">
            <v>38</v>
          </cell>
          <cell r="K25">
            <v>43</v>
          </cell>
          <cell r="L25">
            <v>48</v>
          </cell>
          <cell r="M25">
            <v>52</v>
          </cell>
          <cell r="N25">
            <v>57</v>
          </cell>
          <cell r="O25">
            <v>62</v>
          </cell>
          <cell r="P25">
            <v>67</v>
          </cell>
          <cell r="Q25">
            <v>71</v>
          </cell>
          <cell r="R25">
            <v>76</v>
          </cell>
          <cell r="S25">
            <v>81</v>
          </cell>
          <cell r="T25">
            <v>86</v>
          </cell>
          <cell r="U25">
            <v>90</v>
          </cell>
          <cell r="V25">
            <v>95</v>
          </cell>
          <cell r="W25">
            <v>100</v>
          </cell>
        </row>
        <row r="26">
          <cell r="A26">
            <v>22</v>
          </cell>
          <cell r="B26">
            <v>0</v>
          </cell>
          <cell r="C26">
            <v>5</v>
          </cell>
          <cell r="D26">
            <v>9</v>
          </cell>
          <cell r="E26">
            <v>14</v>
          </cell>
          <cell r="F26">
            <v>18</v>
          </cell>
          <cell r="G26">
            <v>23</v>
          </cell>
          <cell r="H26">
            <v>27</v>
          </cell>
          <cell r="I26">
            <v>32</v>
          </cell>
          <cell r="J26">
            <v>36</v>
          </cell>
          <cell r="K26">
            <v>41</v>
          </cell>
          <cell r="L26">
            <v>45</v>
          </cell>
          <cell r="M26">
            <v>50</v>
          </cell>
          <cell r="N26">
            <v>55</v>
          </cell>
          <cell r="O26">
            <v>59</v>
          </cell>
          <cell r="P26">
            <v>64</v>
          </cell>
          <cell r="Q26">
            <v>68</v>
          </cell>
          <cell r="R26">
            <v>73</v>
          </cell>
          <cell r="S26">
            <v>77</v>
          </cell>
          <cell r="T26">
            <v>82</v>
          </cell>
          <cell r="U26">
            <v>86</v>
          </cell>
          <cell r="V26">
            <v>91</v>
          </cell>
          <cell r="W26">
            <v>95</v>
          </cell>
          <cell r="X26">
            <v>100</v>
          </cell>
        </row>
        <row r="27">
          <cell r="A27">
            <v>23</v>
          </cell>
          <cell r="B27">
            <v>0</v>
          </cell>
          <cell r="C27">
            <v>4</v>
          </cell>
          <cell r="D27">
            <v>9</v>
          </cell>
          <cell r="E27">
            <v>13</v>
          </cell>
          <cell r="F27">
            <v>17</v>
          </cell>
          <cell r="G27">
            <v>22</v>
          </cell>
          <cell r="H27">
            <v>26</v>
          </cell>
          <cell r="I27">
            <v>30</v>
          </cell>
          <cell r="J27">
            <v>35</v>
          </cell>
          <cell r="K27">
            <v>39</v>
          </cell>
          <cell r="L27">
            <v>43</v>
          </cell>
          <cell r="M27">
            <v>48</v>
          </cell>
          <cell r="N27">
            <v>52</v>
          </cell>
          <cell r="O27">
            <v>57</v>
          </cell>
          <cell r="P27">
            <v>61</v>
          </cell>
          <cell r="Q27">
            <v>65</v>
          </cell>
          <cell r="R27">
            <v>70</v>
          </cell>
          <cell r="S27">
            <v>74</v>
          </cell>
          <cell r="T27">
            <v>78</v>
          </cell>
          <cell r="U27">
            <v>83</v>
          </cell>
          <cell r="V27">
            <v>87</v>
          </cell>
          <cell r="W27">
            <v>91</v>
          </cell>
          <cell r="X27">
            <v>96</v>
          </cell>
          <cell r="Y27">
            <v>100</v>
          </cell>
        </row>
        <row r="28">
          <cell r="A28">
            <v>24</v>
          </cell>
          <cell r="B28">
            <v>0</v>
          </cell>
          <cell r="C28">
            <v>4</v>
          </cell>
          <cell r="D28">
            <v>8</v>
          </cell>
          <cell r="E28">
            <v>13</v>
          </cell>
          <cell r="F28">
            <v>17</v>
          </cell>
          <cell r="G28">
            <v>21</v>
          </cell>
          <cell r="H28">
            <v>25</v>
          </cell>
          <cell r="I28">
            <v>29</v>
          </cell>
          <cell r="J28">
            <v>33</v>
          </cell>
          <cell r="K28">
            <v>38</v>
          </cell>
          <cell r="L28">
            <v>42</v>
          </cell>
          <cell r="M28">
            <v>46</v>
          </cell>
          <cell r="N28">
            <v>50</v>
          </cell>
          <cell r="O28">
            <v>54</v>
          </cell>
          <cell r="P28">
            <v>58</v>
          </cell>
          <cell r="Q28">
            <v>63</v>
          </cell>
          <cell r="R28">
            <v>67</v>
          </cell>
          <cell r="S28">
            <v>71</v>
          </cell>
          <cell r="T28">
            <v>75</v>
          </cell>
          <cell r="U28">
            <v>79</v>
          </cell>
          <cell r="V28">
            <v>83</v>
          </cell>
          <cell r="W28">
            <v>88</v>
          </cell>
          <cell r="X28">
            <v>92</v>
          </cell>
          <cell r="Y28">
            <v>96</v>
          </cell>
          <cell r="Z28">
            <v>100</v>
          </cell>
        </row>
        <row r="29">
          <cell r="A29">
            <v>25</v>
          </cell>
          <cell r="B29">
            <v>0</v>
          </cell>
          <cell r="C29">
            <v>4</v>
          </cell>
          <cell r="D29">
            <v>8</v>
          </cell>
          <cell r="E29">
            <v>12</v>
          </cell>
          <cell r="F29">
            <v>16</v>
          </cell>
          <cell r="G29">
            <v>20</v>
          </cell>
          <cell r="H29">
            <v>24</v>
          </cell>
          <cell r="I29">
            <v>28</v>
          </cell>
          <cell r="J29">
            <v>32</v>
          </cell>
          <cell r="K29">
            <v>36</v>
          </cell>
          <cell r="L29">
            <v>40</v>
          </cell>
          <cell r="M29">
            <v>44</v>
          </cell>
          <cell r="N29">
            <v>48</v>
          </cell>
          <cell r="O29">
            <v>52</v>
          </cell>
          <cell r="P29">
            <v>56</v>
          </cell>
          <cell r="Q29">
            <v>60</v>
          </cell>
          <cell r="R29">
            <v>64</v>
          </cell>
          <cell r="S29">
            <v>68</v>
          </cell>
          <cell r="T29">
            <v>72</v>
          </cell>
          <cell r="U29">
            <v>76</v>
          </cell>
          <cell r="V29">
            <v>80</v>
          </cell>
          <cell r="W29">
            <v>84</v>
          </cell>
          <cell r="X29">
            <v>88</v>
          </cell>
          <cell r="Y29">
            <v>92</v>
          </cell>
          <cell r="Z29">
            <v>96</v>
          </cell>
          <cell r="AA29">
            <v>100</v>
          </cell>
        </row>
        <row r="30">
          <cell r="A30">
            <v>26</v>
          </cell>
          <cell r="B30">
            <v>0</v>
          </cell>
          <cell r="C30">
            <v>4</v>
          </cell>
          <cell r="D30">
            <v>8</v>
          </cell>
          <cell r="E30">
            <v>12</v>
          </cell>
          <cell r="F30">
            <v>15</v>
          </cell>
          <cell r="G30">
            <v>19</v>
          </cell>
          <cell r="H30">
            <v>23</v>
          </cell>
          <cell r="I30">
            <v>27</v>
          </cell>
          <cell r="J30">
            <v>31</v>
          </cell>
          <cell r="K30">
            <v>35</v>
          </cell>
          <cell r="L30">
            <v>38</v>
          </cell>
          <cell r="M30">
            <v>42</v>
          </cell>
          <cell r="N30">
            <v>46</v>
          </cell>
          <cell r="O30">
            <v>50</v>
          </cell>
          <cell r="P30">
            <v>54</v>
          </cell>
          <cell r="Q30">
            <v>58</v>
          </cell>
          <cell r="R30">
            <v>62</v>
          </cell>
          <cell r="S30">
            <v>65</v>
          </cell>
          <cell r="T30">
            <v>69</v>
          </cell>
          <cell r="U30">
            <v>73</v>
          </cell>
          <cell r="V30">
            <v>77</v>
          </cell>
          <cell r="W30">
            <v>81</v>
          </cell>
          <cell r="X30">
            <v>85</v>
          </cell>
          <cell r="Y30">
            <v>88</v>
          </cell>
          <cell r="Z30">
            <v>92</v>
          </cell>
          <cell r="AA30">
            <v>96</v>
          </cell>
          <cell r="AB30">
            <v>100</v>
          </cell>
        </row>
        <row r="31">
          <cell r="A31">
            <v>27</v>
          </cell>
          <cell r="B31">
            <v>0</v>
          </cell>
          <cell r="C31">
            <v>4</v>
          </cell>
          <cell r="D31">
            <v>7</v>
          </cell>
          <cell r="E31">
            <v>11</v>
          </cell>
          <cell r="F31">
            <v>15</v>
          </cell>
          <cell r="G31">
            <v>19</v>
          </cell>
          <cell r="H31">
            <v>22</v>
          </cell>
          <cell r="I31">
            <v>26</v>
          </cell>
          <cell r="J31">
            <v>30</v>
          </cell>
          <cell r="K31">
            <v>33</v>
          </cell>
          <cell r="L31">
            <v>37</v>
          </cell>
          <cell r="M31">
            <v>41</v>
          </cell>
          <cell r="N31">
            <v>44</v>
          </cell>
          <cell r="O31">
            <v>48</v>
          </cell>
          <cell r="P31">
            <v>52</v>
          </cell>
          <cell r="Q31">
            <v>56</v>
          </cell>
          <cell r="R31">
            <v>59</v>
          </cell>
          <cell r="S31">
            <v>63</v>
          </cell>
          <cell r="T31">
            <v>67</v>
          </cell>
          <cell r="U31">
            <v>70</v>
          </cell>
          <cell r="V31">
            <v>74</v>
          </cell>
          <cell r="W31">
            <v>78</v>
          </cell>
          <cell r="X31">
            <v>81</v>
          </cell>
          <cell r="Y31">
            <v>85</v>
          </cell>
          <cell r="Z31">
            <v>89</v>
          </cell>
          <cell r="AA31">
            <v>93</v>
          </cell>
          <cell r="AB31">
            <v>96</v>
          </cell>
          <cell r="AC31">
            <v>100</v>
          </cell>
        </row>
        <row r="32">
          <cell r="A32">
            <v>28</v>
          </cell>
          <cell r="B32">
            <v>0</v>
          </cell>
          <cell r="C32">
            <v>4</v>
          </cell>
          <cell r="D32">
            <v>7</v>
          </cell>
          <cell r="E32">
            <v>11</v>
          </cell>
          <cell r="F32">
            <v>14</v>
          </cell>
          <cell r="G32">
            <v>18</v>
          </cell>
          <cell r="H32">
            <v>21</v>
          </cell>
          <cell r="I32">
            <v>25</v>
          </cell>
          <cell r="J32">
            <v>29</v>
          </cell>
          <cell r="K32">
            <v>32</v>
          </cell>
          <cell r="L32">
            <v>36</v>
          </cell>
          <cell r="M32">
            <v>39</v>
          </cell>
          <cell r="N32">
            <v>43</v>
          </cell>
          <cell r="O32">
            <v>46</v>
          </cell>
          <cell r="P32">
            <v>50</v>
          </cell>
          <cell r="Q32">
            <v>54</v>
          </cell>
          <cell r="R32">
            <v>57</v>
          </cell>
          <cell r="S32">
            <v>61</v>
          </cell>
          <cell r="T32">
            <v>64</v>
          </cell>
          <cell r="U32">
            <v>68</v>
          </cell>
          <cell r="V32">
            <v>71</v>
          </cell>
          <cell r="W32">
            <v>75</v>
          </cell>
          <cell r="X32">
            <v>79</v>
          </cell>
          <cell r="Y32">
            <v>82</v>
          </cell>
          <cell r="Z32">
            <v>86</v>
          </cell>
          <cell r="AA32">
            <v>89</v>
          </cell>
          <cell r="AB32">
            <v>93</v>
          </cell>
          <cell r="AC32">
            <v>96</v>
          </cell>
          <cell r="AD32">
            <v>100</v>
          </cell>
          <cell r="AE32">
            <v>100</v>
          </cell>
        </row>
        <row r="33">
          <cell r="A33">
            <v>29</v>
          </cell>
          <cell r="B33">
            <v>0</v>
          </cell>
          <cell r="C33">
            <v>3</v>
          </cell>
          <cell r="D33">
            <v>7</v>
          </cell>
          <cell r="E33">
            <v>10</v>
          </cell>
          <cell r="F33">
            <v>14</v>
          </cell>
          <cell r="G33">
            <v>17</v>
          </cell>
          <cell r="H33">
            <v>21</v>
          </cell>
          <cell r="I33">
            <v>24</v>
          </cell>
          <cell r="J33">
            <v>28</v>
          </cell>
          <cell r="K33">
            <v>31</v>
          </cell>
          <cell r="L33">
            <v>34</v>
          </cell>
          <cell r="M33">
            <v>38</v>
          </cell>
          <cell r="N33">
            <v>41</v>
          </cell>
          <cell r="O33">
            <v>45</v>
          </cell>
          <cell r="P33">
            <v>48</v>
          </cell>
          <cell r="Q33">
            <v>52</v>
          </cell>
          <cell r="R33">
            <v>55</v>
          </cell>
          <cell r="S33">
            <v>59</v>
          </cell>
          <cell r="T33">
            <v>62</v>
          </cell>
          <cell r="U33">
            <v>66</v>
          </cell>
          <cell r="V33">
            <v>69</v>
          </cell>
          <cell r="W33">
            <v>72</v>
          </cell>
          <cell r="X33">
            <v>76</v>
          </cell>
          <cell r="Y33">
            <v>79</v>
          </cell>
          <cell r="Z33">
            <v>83</v>
          </cell>
          <cell r="AA33">
            <v>86</v>
          </cell>
          <cell r="AB33">
            <v>90</v>
          </cell>
          <cell r="AC33">
            <v>93</v>
          </cell>
          <cell r="AD33">
            <v>97</v>
          </cell>
          <cell r="AE33">
            <v>97</v>
          </cell>
        </row>
        <row r="34">
          <cell r="A34">
            <v>30</v>
          </cell>
          <cell r="B34">
            <v>0</v>
          </cell>
          <cell r="C34">
            <v>3</v>
          </cell>
          <cell r="D34">
            <v>7</v>
          </cell>
          <cell r="E34">
            <v>10</v>
          </cell>
          <cell r="F34">
            <v>13</v>
          </cell>
          <cell r="G34">
            <v>17</v>
          </cell>
          <cell r="H34">
            <v>20</v>
          </cell>
          <cell r="I34">
            <v>23</v>
          </cell>
          <cell r="J34">
            <v>27</v>
          </cell>
          <cell r="K34">
            <v>30</v>
          </cell>
          <cell r="L34">
            <v>33</v>
          </cell>
          <cell r="M34">
            <v>37</v>
          </cell>
          <cell r="N34">
            <v>40</v>
          </cell>
          <cell r="O34">
            <v>43</v>
          </cell>
          <cell r="P34">
            <v>47</v>
          </cell>
          <cell r="Q34">
            <v>50</v>
          </cell>
          <cell r="R34">
            <v>53</v>
          </cell>
          <cell r="S34">
            <v>57</v>
          </cell>
          <cell r="T34">
            <v>60</v>
          </cell>
          <cell r="U34">
            <v>63</v>
          </cell>
          <cell r="V34">
            <v>67</v>
          </cell>
          <cell r="W34">
            <v>70</v>
          </cell>
          <cell r="X34">
            <v>73</v>
          </cell>
          <cell r="Y34">
            <v>77</v>
          </cell>
          <cell r="Z34">
            <v>80</v>
          </cell>
          <cell r="AA34">
            <v>83</v>
          </cell>
          <cell r="AB34">
            <v>87</v>
          </cell>
          <cell r="AC34">
            <v>90</v>
          </cell>
          <cell r="AD34">
            <v>93</v>
          </cell>
          <cell r="AE34">
            <v>93</v>
          </cell>
        </row>
        <row r="35">
          <cell r="A35">
            <v>31</v>
          </cell>
          <cell r="B35">
            <v>0</v>
          </cell>
          <cell r="C35">
            <v>3</v>
          </cell>
          <cell r="D35">
            <v>6</v>
          </cell>
          <cell r="E35">
            <v>10</v>
          </cell>
          <cell r="F35">
            <v>13</v>
          </cell>
          <cell r="G35">
            <v>16</v>
          </cell>
          <cell r="H35">
            <v>19</v>
          </cell>
          <cell r="I35">
            <v>23</v>
          </cell>
          <cell r="J35">
            <v>26</v>
          </cell>
          <cell r="K35">
            <v>29</v>
          </cell>
          <cell r="L35">
            <v>32</v>
          </cell>
          <cell r="M35">
            <v>35</v>
          </cell>
          <cell r="N35">
            <v>39</v>
          </cell>
          <cell r="O35">
            <v>42</v>
          </cell>
          <cell r="P35">
            <v>45</v>
          </cell>
          <cell r="Q35">
            <v>48</v>
          </cell>
          <cell r="R35">
            <v>52</v>
          </cell>
          <cell r="S35">
            <v>55</v>
          </cell>
          <cell r="T35">
            <v>58</v>
          </cell>
          <cell r="U35">
            <v>61</v>
          </cell>
          <cell r="V35">
            <v>65</v>
          </cell>
          <cell r="W35">
            <v>68</v>
          </cell>
          <cell r="X35">
            <v>71</v>
          </cell>
          <cell r="Y35">
            <v>74</v>
          </cell>
          <cell r="Z35">
            <v>77</v>
          </cell>
          <cell r="AA35">
            <v>81</v>
          </cell>
          <cell r="AB35">
            <v>84</v>
          </cell>
          <cell r="AC35">
            <v>87</v>
          </cell>
          <cell r="AD35">
            <v>90</v>
          </cell>
          <cell r="AE35">
            <v>90</v>
          </cell>
        </row>
        <row r="36">
          <cell r="A36">
            <v>32</v>
          </cell>
          <cell r="B36">
            <v>0</v>
          </cell>
          <cell r="C36">
            <v>3</v>
          </cell>
          <cell r="D36">
            <v>6</v>
          </cell>
          <cell r="E36">
            <v>9</v>
          </cell>
          <cell r="F36">
            <v>13</v>
          </cell>
          <cell r="G36">
            <v>16</v>
          </cell>
          <cell r="H36">
            <v>19</v>
          </cell>
          <cell r="I36">
            <v>22</v>
          </cell>
          <cell r="J36">
            <v>25</v>
          </cell>
          <cell r="K36">
            <v>28</v>
          </cell>
          <cell r="L36">
            <v>31</v>
          </cell>
          <cell r="M36">
            <v>34</v>
          </cell>
          <cell r="N36">
            <v>38</v>
          </cell>
          <cell r="O36">
            <v>41</v>
          </cell>
          <cell r="P36">
            <v>44</v>
          </cell>
          <cell r="Q36">
            <v>47</v>
          </cell>
          <cell r="R36">
            <v>50</v>
          </cell>
          <cell r="S36">
            <v>53</v>
          </cell>
          <cell r="T36">
            <v>56</v>
          </cell>
          <cell r="U36">
            <v>59</v>
          </cell>
          <cell r="V36">
            <v>63</v>
          </cell>
          <cell r="W36">
            <v>66</v>
          </cell>
          <cell r="X36">
            <v>69</v>
          </cell>
          <cell r="Y36">
            <v>72</v>
          </cell>
          <cell r="Z36">
            <v>75</v>
          </cell>
          <cell r="AA36">
            <v>78</v>
          </cell>
          <cell r="AB36">
            <v>81</v>
          </cell>
          <cell r="AC36">
            <v>84</v>
          </cell>
          <cell r="AD36">
            <v>88</v>
          </cell>
          <cell r="AE36">
            <v>88</v>
          </cell>
        </row>
        <row r="37">
          <cell r="A37">
            <v>33</v>
          </cell>
          <cell r="B37">
            <v>0</v>
          </cell>
          <cell r="C37">
            <v>3</v>
          </cell>
          <cell r="D37">
            <v>6</v>
          </cell>
          <cell r="E37">
            <v>9</v>
          </cell>
          <cell r="F37">
            <v>12</v>
          </cell>
          <cell r="G37">
            <v>15</v>
          </cell>
          <cell r="H37">
            <v>18</v>
          </cell>
          <cell r="I37">
            <v>21</v>
          </cell>
          <cell r="J37">
            <v>24</v>
          </cell>
          <cell r="K37">
            <v>27</v>
          </cell>
          <cell r="L37">
            <v>30</v>
          </cell>
          <cell r="M37">
            <v>33</v>
          </cell>
          <cell r="N37">
            <v>36</v>
          </cell>
          <cell r="O37">
            <v>39</v>
          </cell>
          <cell r="P37">
            <v>42</v>
          </cell>
          <cell r="Q37">
            <v>45</v>
          </cell>
          <cell r="R37">
            <v>48</v>
          </cell>
          <cell r="S37">
            <v>52</v>
          </cell>
          <cell r="T37">
            <v>55</v>
          </cell>
          <cell r="U37">
            <v>58</v>
          </cell>
          <cell r="V37">
            <v>61</v>
          </cell>
          <cell r="W37">
            <v>64</v>
          </cell>
          <cell r="X37">
            <v>67</v>
          </cell>
          <cell r="Y37">
            <v>70</v>
          </cell>
          <cell r="Z37">
            <v>73</v>
          </cell>
          <cell r="AA37">
            <v>76</v>
          </cell>
          <cell r="AB37">
            <v>79</v>
          </cell>
          <cell r="AC37">
            <v>82</v>
          </cell>
          <cell r="AD37">
            <v>85</v>
          </cell>
          <cell r="AE37">
            <v>85</v>
          </cell>
        </row>
        <row r="38">
          <cell r="A38">
            <v>34</v>
          </cell>
          <cell r="B38">
            <v>0</v>
          </cell>
          <cell r="C38">
            <v>3</v>
          </cell>
          <cell r="D38">
            <v>6</v>
          </cell>
          <cell r="E38">
            <v>9</v>
          </cell>
          <cell r="F38">
            <v>12</v>
          </cell>
          <cell r="G38">
            <v>15</v>
          </cell>
          <cell r="H38">
            <v>18</v>
          </cell>
          <cell r="I38">
            <v>21</v>
          </cell>
          <cell r="J38">
            <v>24</v>
          </cell>
          <cell r="K38">
            <v>26</v>
          </cell>
          <cell r="L38">
            <v>29</v>
          </cell>
          <cell r="M38">
            <v>32</v>
          </cell>
          <cell r="N38">
            <v>35</v>
          </cell>
          <cell r="O38">
            <v>38</v>
          </cell>
          <cell r="P38">
            <v>41</v>
          </cell>
          <cell r="Q38">
            <v>44</v>
          </cell>
          <cell r="R38">
            <v>47</v>
          </cell>
          <cell r="S38">
            <v>50</v>
          </cell>
          <cell r="T38">
            <v>53</v>
          </cell>
          <cell r="U38">
            <v>56</v>
          </cell>
          <cell r="V38">
            <v>59</v>
          </cell>
          <cell r="W38">
            <v>62</v>
          </cell>
          <cell r="X38">
            <v>65</v>
          </cell>
          <cell r="Y38">
            <v>68</v>
          </cell>
          <cell r="Z38">
            <v>71</v>
          </cell>
          <cell r="AA38">
            <v>74</v>
          </cell>
          <cell r="AB38">
            <v>76</v>
          </cell>
          <cell r="AC38">
            <v>79</v>
          </cell>
          <cell r="AD38">
            <v>82</v>
          </cell>
          <cell r="AE38">
            <v>82</v>
          </cell>
        </row>
        <row r="39">
          <cell r="A39">
            <v>35</v>
          </cell>
          <cell r="B39">
            <v>0</v>
          </cell>
          <cell r="C39">
            <v>3</v>
          </cell>
          <cell r="D39">
            <v>6</v>
          </cell>
          <cell r="E39">
            <v>9</v>
          </cell>
          <cell r="F39">
            <v>11</v>
          </cell>
          <cell r="G39">
            <v>14</v>
          </cell>
          <cell r="H39">
            <v>17</v>
          </cell>
          <cell r="I39">
            <v>20</v>
          </cell>
          <cell r="J39">
            <v>23</v>
          </cell>
          <cell r="K39">
            <v>26</v>
          </cell>
          <cell r="L39">
            <v>29</v>
          </cell>
          <cell r="M39">
            <v>31</v>
          </cell>
          <cell r="N39">
            <v>34</v>
          </cell>
          <cell r="O39">
            <v>37</v>
          </cell>
          <cell r="P39">
            <v>40</v>
          </cell>
          <cell r="Q39">
            <v>43</v>
          </cell>
          <cell r="R39">
            <v>46</v>
          </cell>
          <cell r="S39">
            <v>49</v>
          </cell>
          <cell r="T39">
            <v>51</v>
          </cell>
          <cell r="U39">
            <v>54</v>
          </cell>
          <cell r="V39">
            <v>57</v>
          </cell>
          <cell r="W39">
            <v>60</v>
          </cell>
          <cell r="X39">
            <v>63</v>
          </cell>
          <cell r="Y39">
            <v>66</v>
          </cell>
          <cell r="Z39">
            <v>69</v>
          </cell>
          <cell r="AA39">
            <v>71</v>
          </cell>
          <cell r="AB39">
            <v>74</v>
          </cell>
          <cell r="AC39">
            <v>77</v>
          </cell>
          <cell r="AD39">
            <v>80</v>
          </cell>
          <cell r="AE39">
            <v>80</v>
          </cell>
        </row>
        <row r="40">
          <cell r="A40">
            <v>36</v>
          </cell>
          <cell r="B40">
            <v>0</v>
          </cell>
          <cell r="C40">
            <v>3</v>
          </cell>
          <cell r="D40">
            <v>6</v>
          </cell>
          <cell r="E40">
            <v>8</v>
          </cell>
          <cell r="F40">
            <v>11</v>
          </cell>
          <cell r="G40">
            <v>14</v>
          </cell>
          <cell r="H40">
            <v>17</v>
          </cell>
          <cell r="I40">
            <v>19</v>
          </cell>
          <cell r="J40">
            <v>22</v>
          </cell>
          <cell r="K40">
            <v>25</v>
          </cell>
          <cell r="L40">
            <v>28</v>
          </cell>
          <cell r="M40">
            <v>31</v>
          </cell>
          <cell r="N40">
            <v>33</v>
          </cell>
          <cell r="O40">
            <v>36</v>
          </cell>
          <cell r="P40">
            <v>39</v>
          </cell>
          <cell r="Q40">
            <v>42</v>
          </cell>
          <cell r="R40">
            <v>44</v>
          </cell>
          <cell r="S40">
            <v>47</v>
          </cell>
          <cell r="T40">
            <v>50</v>
          </cell>
          <cell r="U40">
            <v>53</v>
          </cell>
          <cell r="V40">
            <v>56</v>
          </cell>
          <cell r="W40">
            <v>58</v>
          </cell>
          <cell r="X40">
            <v>61</v>
          </cell>
          <cell r="Y40">
            <v>64</v>
          </cell>
          <cell r="Z40">
            <v>67</v>
          </cell>
          <cell r="AA40">
            <v>69</v>
          </cell>
          <cell r="AB40">
            <v>72</v>
          </cell>
          <cell r="AC40">
            <v>75</v>
          </cell>
          <cell r="AD40">
            <v>78</v>
          </cell>
          <cell r="AE40">
            <v>78</v>
          </cell>
        </row>
        <row r="41">
          <cell r="A41">
            <v>37</v>
          </cell>
          <cell r="B41">
            <v>0</v>
          </cell>
          <cell r="C41">
            <v>3</v>
          </cell>
          <cell r="D41">
            <v>5</v>
          </cell>
          <cell r="E41">
            <v>8</v>
          </cell>
          <cell r="F41">
            <v>11</v>
          </cell>
          <cell r="G41">
            <v>14</v>
          </cell>
          <cell r="H41">
            <v>16</v>
          </cell>
          <cell r="I41">
            <v>19</v>
          </cell>
          <cell r="J41">
            <v>22</v>
          </cell>
          <cell r="K41">
            <v>24</v>
          </cell>
          <cell r="L41">
            <v>27</v>
          </cell>
          <cell r="M41">
            <v>30</v>
          </cell>
          <cell r="N41">
            <v>32</v>
          </cell>
          <cell r="O41">
            <v>35</v>
          </cell>
          <cell r="P41">
            <v>38</v>
          </cell>
          <cell r="Q41">
            <v>41</v>
          </cell>
          <cell r="R41">
            <v>43</v>
          </cell>
          <cell r="S41">
            <v>46</v>
          </cell>
          <cell r="T41">
            <v>49</v>
          </cell>
          <cell r="U41">
            <v>51</v>
          </cell>
          <cell r="V41">
            <v>54</v>
          </cell>
          <cell r="W41">
            <v>57</v>
          </cell>
          <cell r="X41">
            <v>59</v>
          </cell>
          <cell r="Y41">
            <v>62</v>
          </cell>
          <cell r="Z41">
            <v>65</v>
          </cell>
          <cell r="AA41">
            <v>68</v>
          </cell>
          <cell r="AB41">
            <v>70</v>
          </cell>
          <cell r="AC41">
            <v>73</v>
          </cell>
          <cell r="AD41">
            <v>76</v>
          </cell>
          <cell r="AE41">
            <v>76</v>
          </cell>
        </row>
        <row r="42">
          <cell r="A42">
            <v>38</v>
          </cell>
          <cell r="B42">
            <v>0</v>
          </cell>
          <cell r="C42">
            <v>3</v>
          </cell>
          <cell r="D42">
            <v>5</v>
          </cell>
          <cell r="E42">
            <v>8</v>
          </cell>
          <cell r="F42">
            <v>11</v>
          </cell>
          <cell r="G42">
            <v>13</v>
          </cell>
          <cell r="H42">
            <v>16</v>
          </cell>
          <cell r="I42">
            <v>18</v>
          </cell>
          <cell r="J42">
            <v>21</v>
          </cell>
          <cell r="K42">
            <v>24</v>
          </cell>
          <cell r="L42">
            <v>26</v>
          </cell>
          <cell r="M42">
            <v>29</v>
          </cell>
          <cell r="N42">
            <v>32</v>
          </cell>
          <cell r="O42">
            <v>34</v>
          </cell>
          <cell r="P42">
            <v>37</v>
          </cell>
          <cell r="Q42">
            <v>39</v>
          </cell>
          <cell r="R42">
            <v>42</v>
          </cell>
          <cell r="S42">
            <v>45</v>
          </cell>
          <cell r="T42">
            <v>47</v>
          </cell>
          <cell r="U42">
            <v>50</v>
          </cell>
          <cell r="V42">
            <v>53</v>
          </cell>
          <cell r="W42">
            <v>55</v>
          </cell>
          <cell r="X42">
            <v>58</v>
          </cell>
          <cell r="Y42">
            <v>61</v>
          </cell>
          <cell r="Z42">
            <v>63</v>
          </cell>
          <cell r="AA42">
            <v>66</v>
          </cell>
          <cell r="AB42">
            <v>68</v>
          </cell>
          <cell r="AC42">
            <v>71</v>
          </cell>
          <cell r="AD42">
            <v>74</v>
          </cell>
          <cell r="AE42">
            <v>74</v>
          </cell>
        </row>
        <row r="43">
          <cell r="A43">
            <v>39</v>
          </cell>
          <cell r="B43">
            <v>0</v>
          </cell>
          <cell r="C43">
            <v>3</v>
          </cell>
          <cell r="D43">
            <v>5</v>
          </cell>
          <cell r="E43">
            <v>8</v>
          </cell>
          <cell r="F43">
            <v>10</v>
          </cell>
          <cell r="G43">
            <v>13</v>
          </cell>
          <cell r="H43">
            <v>15</v>
          </cell>
          <cell r="I43">
            <v>18</v>
          </cell>
          <cell r="J43">
            <v>21</v>
          </cell>
          <cell r="K43">
            <v>23</v>
          </cell>
          <cell r="L43">
            <v>26</v>
          </cell>
          <cell r="M43">
            <v>28</v>
          </cell>
          <cell r="N43">
            <v>31</v>
          </cell>
          <cell r="O43">
            <v>33</v>
          </cell>
          <cell r="P43">
            <v>36</v>
          </cell>
          <cell r="Q43">
            <v>38</v>
          </cell>
          <cell r="R43">
            <v>41</v>
          </cell>
          <cell r="S43">
            <v>44</v>
          </cell>
          <cell r="T43">
            <v>46</v>
          </cell>
          <cell r="U43">
            <v>49</v>
          </cell>
          <cell r="V43">
            <v>51</v>
          </cell>
          <cell r="W43">
            <v>56</v>
          </cell>
          <cell r="X43">
            <v>56</v>
          </cell>
          <cell r="Y43">
            <v>59</v>
          </cell>
          <cell r="Z43">
            <v>62</v>
          </cell>
          <cell r="AA43">
            <v>64</v>
          </cell>
          <cell r="AB43">
            <v>67</v>
          </cell>
          <cell r="AC43">
            <v>69</v>
          </cell>
          <cell r="AD43">
            <v>72</v>
          </cell>
          <cell r="AE43">
            <v>72</v>
          </cell>
        </row>
        <row r="44">
          <cell r="A44">
            <v>40</v>
          </cell>
          <cell r="B44">
            <v>0</v>
          </cell>
          <cell r="C44">
            <v>3</v>
          </cell>
          <cell r="D44">
            <v>5</v>
          </cell>
          <cell r="E44">
            <v>8</v>
          </cell>
          <cell r="F44">
            <v>10</v>
          </cell>
          <cell r="G44">
            <v>13</v>
          </cell>
          <cell r="H44">
            <v>15</v>
          </cell>
          <cell r="I44">
            <v>18</v>
          </cell>
          <cell r="J44">
            <v>20</v>
          </cell>
          <cell r="K44">
            <v>23</v>
          </cell>
          <cell r="L44">
            <v>25</v>
          </cell>
          <cell r="M44">
            <v>28</v>
          </cell>
          <cell r="N44">
            <v>30</v>
          </cell>
          <cell r="O44">
            <v>33</v>
          </cell>
          <cell r="P44">
            <v>35</v>
          </cell>
          <cell r="Q44">
            <v>38</v>
          </cell>
          <cell r="R44">
            <v>40</v>
          </cell>
          <cell r="S44">
            <v>43</v>
          </cell>
          <cell r="T44">
            <v>45</v>
          </cell>
          <cell r="U44">
            <v>48</v>
          </cell>
          <cell r="V44">
            <v>50</v>
          </cell>
          <cell r="W44">
            <v>53</v>
          </cell>
          <cell r="X44">
            <v>55</v>
          </cell>
          <cell r="Y44">
            <v>58</v>
          </cell>
          <cell r="Z44">
            <v>60</v>
          </cell>
          <cell r="AA44">
            <v>63</v>
          </cell>
          <cell r="AB44">
            <v>65</v>
          </cell>
          <cell r="AC44">
            <v>68</v>
          </cell>
          <cell r="AD44">
            <v>70</v>
          </cell>
          <cell r="AE44">
            <v>70</v>
          </cell>
        </row>
        <row r="45">
          <cell r="A45">
            <v>41</v>
          </cell>
          <cell r="B45">
            <v>0</v>
          </cell>
          <cell r="C45">
            <v>2</v>
          </cell>
          <cell r="D45">
            <v>5</v>
          </cell>
          <cell r="E45">
            <v>7</v>
          </cell>
          <cell r="F45">
            <v>10</v>
          </cell>
          <cell r="G45">
            <v>12</v>
          </cell>
          <cell r="H45">
            <v>15</v>
          </cell>
          <cell r="I45">
            <v>17</v>
          </cell>
          <cell r="J45">
            <v>20</v>
          </cell>
          <cell r="K45">
            <v>22</v>
          </cell>
          <cell r="L45">
            <v>24</v>
          </cell>
          <cell r="M45">
            <v>27</v>
          </cell>
          <cell r="N45">
            <v>29</v>
          </cell>
          <cell r="O45">
            <v>32</v>
          </cell>
          <cell r="P45">
            <v>34</v>
          </cell>
          <cell r="Q45">
            <v>37</v>
          </cell>
          <cell r="R45">
            <v>39</v>
          </cell>
          <cell r="S45">
            <v>41</v>
          </cell>
          <cell r="T45">
            <v>44</v>
          </cell>
          <cell r="U45">
            <v>46</v>
          </cell>
          <cell r="V45">
            <v>49</v>
          </cell>
          <cell r="W45">
            <v>51</v>
          </cell>
          <cell r="X45">
            <v>54</v>
          </cell>
          <cell r="Y45">
            <v>56</v>
          </cell>
          <cell r="Z45">
            <v>59</v>
          </cell>
          <cell r="AA45">
            <v>61</v>
          </cell>
          <cell r="AB45">
            <v>63</v>
          </cell>
          <cell r="AC45">
            <v>66</v>
          </cell>
          <cell r="AD45">
            <v>68</v>
          </cell>
          <cell r="AE45">
            <v>68</v>
          </cell>
        </row>
        <row r="46">
          <cell r="A46">
            <v>42</v>
          </cell>
          <cell r="B46">
            <v>0</v>
          </cell>
          <cell r="C46">
            <v>2</v>
          </cell>
          <cell r="D46">
            <v>5</v>
          </cell>
          <cell r="E46">
            <v>7</v>
          </cell>
          <cell r="F46">
            <v>10</v>
          </cell>
          <cell r="G46">
            <v>12</v>
          </cell>
          <cell r="H46">
            <v>14</v>
          </cell>
          <cell r="I46">
            <v>17</v>
          </cell>
          <cell r="J46">
            <v>19</v>
          </cell>
          <cell r="K46">
            <v>21</v>
          </cell>
          <cell r="L46">
            <v>24</v>
          </cell>
          <cell r="M46">
            <v>26</v>
          </cell>
          <cell r="N46">
            <v>29</v>
          </cell>
          <cell r="O46">
            <v>31</v>
          </cell>
          <cell r="P46">
            <v>33</v>
          </cell>
          <cell r="Q46">
            <v>36</v>
          </cell>
          <cell r="R46">
            <v>38</v>
          </cell>
          <cell r="S46">
            <v>40</v>
          </cell>
          <cell r="T46">
            <v>43</v>
          </cell>
          <cell r="U46">
            <v>45</v>
          </cell>
          <cell r="V46">
            <v>48</v>
          </cell>
          <cell r="W46">
            <v>50</v>
          </cell>
          <cell r="X46">
            <v>52</v>
          </cell>
          <cell r="Y46">
            <v>55</v>
          </cell>
          <cell r="Z46">
            <v>57</v>
          </cell>
          <cell r="AA46">
            <v>60</v>
          </cell>
          <cell r="AB46">
            <v>64</v>
          </cell>
          <cell r="AC46">
            <v>64</v>
          </cell>
          <cell r="AD46">
            <v>67</v>
          </cell>
          <cell r="AE46">
            <v>67</v>
          </cell>
        </row>
        <row r="47">
          <cell r="A47">
            <v>43</v>
          </cell>
          <cell r="B47">
            <v>0</v>
          </cell>
          <cell r="C47">
            <v>2</v>
          </cell>
          <cell r="D47">
            <v>5</v>
          </cell>
          <cell r="E47">
            <v>7</v>
          </cell>
          <cell r="F47">
            <v>9</v>
          </cell>
          <cell r="G47">
            <v>12</v>
          </cell>
          <cell r="H47">
            <v>14</v>
          </cell>
          <cell r="I47">
            <v>16</v>
          </cell>
          <cell r="J47">
            <v>19</v>
          </cell>
          <cell r="K47">
            <v>21</v>
          </cell>
          <cell r="L47">
            <v>23</v>
          </cell>
          <cell r="M47">
            <v>26</v>
          </cell>
          <cell r="N47">
            <v>28</v>
          </cell>
          <cell r="O47">
            <v>30</v>
          </cell>
          <cell r="P47">
            <v>33</v>
          </cell>
          <cell r="Q47">
            <v>35</v>
          </cell>
          <cell r="R47">
            <v>37</v>
          </cell>
          <cell r="S47">
            <v>40</v>
          </cell>
          <cell r="T47">
            <v>42</v>
          </cell>
          <cell r="U47">
            <v>44</v>
          </cell>
          <cell r="V47">
            <v>47</v>
          </cell>
          <cell r="W47">
            <v>49</v>
          </cell>
          <cell r="X47">
            <v>51</v>
          </cell>
          <cell r="Y47">
            <v>53</v>
          </cell>
          <cell r="Z47">
            <v>56</v>
          </cell>
          <cell r="AA47">
            <v>58</v>
          </cell>
          <cell r="AB47">
            <v>60</v>
          </cell>
          <cell r="AC47">
            <v>63</v>
          </cell>
          <cell r="AD47">
            <v>65</v>
          </cell>
          <cell r="AE47">
            <v>65</v>
          </cell>
        </row>
        <row r="48">
          <cell r="A48">
            <v>44</v>
          </cell>
          <cell r="B48">
            <v>0</v>
          </cell>
          <cell r="C48">
            <v>2</v>
          </cell>
          <cell r="D48">
            <v>5</v>
          </cell>
          <cell r="E48">
            <v>7</v>
          </cell>
          <cell r="F48">
            <v>9</v>
          </cell>
          <cell r="G48">
            <v>11</v>
          </cell>
          <cell r="H48">
            <v>14</v>
          </cell>
          <cell r="I48">
            <v>16</v>
          </cell>
          <cell r="J48">
            <v>18</v>
          </cell>
          <cell r="K48">
            <v>20</v>
          </cell>
          <cell r="L48">
            <v>23</v>
          </cell>
          <cell r="M48">
            <v>25</v>
          </cell>
          <cell r="N48">
            <v>27</v>
          </cell>
          <cell r="O48">
            <v>30</v>
          </cell>
          <cell r="P48">
            <v>32</v>
          </cell>
          <cell r="Q48">
            <v>34</v>
          </cell>
          <cell r="R48">
            <v>36</v>
          </cell>
          <cell r="S48">
            <v>39</v>
          </cell>
          <cell r="T48">
            <v>41</v>
          </cell>
          <cell r="U48">
            <v>43</v>
          </cell>
          <cell r="V48">
            <v>45</v>
          </cell>
          <cell r="W48">
            <v>48</v>
          </cell>
          <cell r="X48">
            <v>50</v>
          </cell>
          <cell r="Y48">
            <v>52</v>
          </cell>
          <cell r="Z48">
            <v>55</v>
          </cell>
          <cell r="AA48">
            <v>57</v>
          </cell>
          <cell r="AB48">
            <v>59</v>
          </cell>
          <cell r="AC48">
            <v>61</v>
          </cell>
          <cell r="AD48">
            <v>64</v>
          </cell>
          <cell r="AE48">
            <v>64</v>
          </cell>
        </row>
        <row r="49">
          <cell r="A49">
            <v>45</v>
          </cell>
          <cell r="B49">
            <v>0</v>
          </cell>
          <cell r="C49">
            <v>2</v>
          </cell>
          <cell r="D49">
            <v>4</v>
          </cell>
          <cell r="E49">
            <v>7</v>
          </cell>
          <cell r="F49">
            <v>9</v>
          </cell>
          <cell r="G49">
            <v>11</v>
          </cell>
          <cell r="H49">
            <v>13</v>
          </cell>
          <cell r="I49">
            <v>16</v>
          </cell>
          <cell r="J49">
            <v>18</v>
          </cell>
          <cell r="K49">
            <v>20</v>
          </cell>
          <cell r="L49">
            <v>22</v>
          </cell>
          <cell r="M49">
            <v>24</v>
          </cell>
          <cell r="N49">
            <v>27</v>
          </cell>
          <cell r="O49">
            <v>29</v>
          </cell>
          <cell r="P49">
            <v>31</v>
          </cell>
          <cell r="Q49">
            <v>33</v>
          </cell>
          <cell r="R49">
            <v>36</v>
          </cell>
          <cell r="S49">
            <v>38</v>
          </cell>
          <cell r="T49">
            <v>40</v>
          </cell>
          <cell r="U49">
            <v>42</v>
          </cell>
          <cell r="V49">
            <v>44</v>
          </cell>
          <cell r="W49">
            <v>47</v>
          </cell>
          <cell r="X49">
            <v>49</v>
          </cell>
          <cell r="Y49">
            <v>51</v>
          </cell>
          <cell r="Z49">
            <v>53</v>
          </cell>
          <cell r="AA49">
            <v>56</v>
          </cell>
          <cell r="AB49">
            <v>58</v>
          </cell>
          <cell r="AC49">
            <v>60</v>
          </cell>
          <cell r="AD49">
            <v>62</v>
          </cell>
          <cell r="AE49">
            <v>62</v>
          </cell>
        </row>
        <row r="50">
          <cell r="A50">
            <v>46</v>
          </cell>
          <cell r="B50">
            <v>0</v>
          </cell>
          <cell r="C50">
            <v>2</v>
          </cell>
          <cell r="D50">
            <v>4</v>
          </cell>
          <cell r="E50">
            <v>7</v>
          </cell>
          <cell r="F50">
            <v>9</v>
          </cell>
          <cell r="G50">
            <v>11</v>
          </cell>
          <cell r="H50">
            <v>13</v>
          </cell>
          <cell r="I50">
            <v>15</v>
          </cell>
          <cell r="J50">
            <v>17</v>
          </cell>
          <cell r="K50">
            <v>20</v>
          </cell>
          <cell r="L50">
            <v>22</v>
          </cell>
          <cell r="M50">
            <v>24</v>
          </cell>
          <cell r="N50">
            <v>26</v>
          </cell>
          <cell r="O50">
            <v>28</v>
          </cell>
          <cell r="P50">
            <v>30</v>
          </cell>
          <cell r="Q50">
            <v>33</v>
          </cell>
          <cell r="R50">
            <v>35</v>
          </cell>
          <cell r="S50">
            <v>37</v>
          </cell>
          <cell r="T50">
            <v>39</v>
          </cell>
          <cell r="U50">
            <v>41</v>
          </cell>
          <cell r="V50">
            <v>43</v>
          </cell>
          <cell r="W50">
            <v>46</v>
          </cell>
          <cell r="X50">
            <v>48</v>
          </cell>
          <cell r="Y50">
            <v>50</v>
          </cell>
          <cell r="Z50">
            <v>52</v>
          </cell>
          <cell r="AA50">
            <v>54</v>
          </cell>
          <cell r="AB50">
            <v>57</v>
          </cell>
          <cell r="AC50">
            <v>59</v>
          </cell>
          <cell r="AD50">
            <v>61</v>
          </cell>
          <cell r="AE50">
            <v>61</v>
          </cell>
        </row>
        <row r="51">
          <cell r="A51">
            <v>47</v>
          </cell>
          <cell r="B51">
            <v>0</v>
          </cell>
          <cell r="C51">
            <v>2</v>
          </cell>
          <cell r="D51">
            <v>4</v>
          </cell>
          <cell r="E51">
            <v>6</v>
          </cell>
          <cell r="F51">
            <v>9</v>
          </cell>
          <cell r="G51">
            <v>11</v>
          </cell>
          <cell r="H51">
            <v>13</v>
          </cell>
          <cell r="I51">
            <v>15</v>
          </cell>
          <cell r="J51">
            <v>17</v>
          </cell>
          <cell r="K51">
            <v>19</v>
          </cell>
          <cell r="L51">
            <v>21</v>
          </cell>
          <cell r="M51">
            <v>23</v>
          </cell>
          <cell r="N51">
            <v>26</v>
          </cell>
          <cell r="O51">
            <v>28</v>
          </cell>
          <cell r="P51">
            <v>30</v>
          </cell>
          <cell r="Q51">
            <v>32</v>
          </cell>
          <cell r="R51">
            <v>34</v>
          </cell>
          <cell r="S51">
            <v>36</v>
          </cell>
          <cell r="T51">
            <v>38</v>
          </cell>
          <cell r="U51">
            <v>40</v>
          </cell>
          <cell r="V51">
            <v>43</v>
          </cell>
          <cell r="W51">
            <v>45</v>
          </cell>
          <cell r="X51">
            <v>47</v>
          </cell>
          <cell r="Y51">
            <v>49</v>
          </cell>
          <cell r="Z51">
            <v>51</v>
          </cell>
          <cell r="AA51">
            <v>53</v>
          </cell>
          <cell r="AB51">
            <v>55</v>
          </cell>
          <cell r="AC51">
            <v>57</v>
          </cell>
          <cell r="AD51">
            <v>60</v>
          </cell>
          <cell r="AE51">
            <v>60</v>
          </cell>
        </row>
        <row r="52">
          <cell r="A52">
            <v>48</v>
          </cell>
          <cell r="B52">
            <v>0</v>
          </cell>
          <cell r="C52">
            <v>2</v>
          </cell>
          <cell r="D52">
            <v>4</v>
          </cell>
          <cell r="E52">
            <v>6</v>
          </cell>
          <cell r="F52">
            <v>8</v>
          </cell>
          <cell r="G52">
            <v>10</v>
          </cell>
          <cell r="H52">
            <v>13</v>
          </cell>
          <cell r="I52">
            <v>15</v>
          </cell>
          <cell r="J52">
            <v>17</v>
          </cell>
          <cell r="K52">
            <v>19</v>
          </cell>
          <cell r="L52">
            <v>21</v>
          </cell>
          <cell r="M52">
            <v>23</v>
          </cell>
          <cell r="N52">
            <v>25</v>
          </cell>
          <cell r="O52">
            <v>27</v>
          </cell>
          <cell r="P52">
            <v>29</v>
          </cell>
          <cell r="Q52">
            <v>31</v>
          </cell>
          <cell r="R52">
            <v>33</v>
          </cell>
          <cell r="S52">
            <v>35</v>
          </cell>
          <cell r="T52">
            <v>38</v>
          </cell>
          <cell r="U52">
            <v>40</v>
          </cell>
          <cell r="V52">
            <v>42</v>
          </cell>
          <cell r="W52">
            <v>44</v>
          </cell>
          <cell r="X52">
            <v>46</v>
          </cell>
          <cell r="Y52">
            <v>48</v>
          </cell>
          <cell r="Z52">
            <v>50</v>
          </cell>
          <cell r="AA52">
            <v>52</v>
          </cell>
          <cell r="AB52">
            <v>54</v>
          </cell>
          <cell r="AC52">
            <v>56</v>
          </cell>
          <cell r="AD52">
            <v>58</v>
          </cell>
          <cell r="AE52">
            <v>58</v>
          </cell>
        </row>
        <row r="53">
          <cell r="A53">
            <v>49</v>
          </cell>
          <cell r="B53">
            <v>0</v>
          </cell>
          <cell r="C53">
            <v>2</v>
          </cell>
          <cell r="D53">
            <v>4</v>
          </cell>
          <cell r="E53">
            <v>6</v>
          </cell>
          <cell r="F53">
            <v>8</v>
          </cell>
          <cell r="G53">
            <v>10</v>
          </cell>
          <cell r="H53">
            <v>12</v>
          </cell>
          <cell r="I53">
            <v>14</v>
          </cell>
          <cell r="J53">
            <v>16</v>
          </cell>
          <cell r="K53">
            <v>18</v>
          </cell>
          <cell r="L53">
            <v>20</v>
          </cell>
          <cell r="M53">
            <v>22</v>
          </cell>
          <cell r="N53">
            <v>24</v>
          </cell>
          <cell r="O53">
            <v>27</v>
          </cell>
          <cell r="P53">
            <v>29</v>
          </cell>
          <cell r="Q53">
            <v>31</v>
          </cell>
          <cell r="R53">
            <v>33</v>
          </cell>
          <cell r="S53">
            <v>35</v>
          </cell>
          <cell r="T53">
            <v>37</v>
          </cell>
          <cell r="U53">
            <v>39</v>
          </cell>
          <cell r="V53">
            <v>41</v>
          </cell>
          <cell r="W53">
            <v>43</v>
          </cell>
          <cell r="X53">
            <v>45</v>
          </cell>
          <cell r="Y53">
            <v>47</v>
          </cell>
          <cell r="Z53">
            <v>49</v>
          </cell>
          <cell r="AA53">
            <v>51</v>
          </cell>
          <cell r="AB53">
            <v>53</v>
          </cell>
          <cell r="AC53">
            <v>55</v>
          </cell>
          <cell r="AD53">
            <v>57</v>
          </cell>
          <cell r="AE53">
            <v>57</v>
          </cell>
        </row>
        <row r="54">
          <cell r="A54">
            <v>50</v>
          </cell>
          <cell r="B54">
            <v>0</v>
          </cell>
          <cell r="C54">
            <v>2</v>
          </cell>
          <cell r="D54">
            <v>4</v>
          </cell>
          <cell r="E54">
            <v>6</v>
          </cell>
          <cell r="F54">
            <v>8</v>
          </cell>
          <cell r="G54">
            <v>10</v>
          </cell>
          <cell r="H54">
            <v>12</v>
          </cell>
          <cell r="I54">
            <v>14</v>
          </cell>
          <cell r="J54">
            <v>16</v>
          </cell>
          <cell r="K54">
            <v>18</v>
          </cell>
          <cell r="L54">
            <v>20</v>
          </cell>
          <cell r="M54">
            <v>22</v>
          </cell>
          <cell r="N54">
            <v>24</v>
          </cell>
          <cell r="O54">
            <v>26</v>
          </cell>
          <cell r="P54">
            <v>28</v>
          </cell>
          <cell r="Q54">
            <v>30</v>
          </cell>
          <cell r="R54">
            <v>32</v>
          </cell>
          <cell r="S54">
            <v>34</v>
          </cell>
          <cell r="T54">
            <v>36</v>
          </cell>
          <cell r="U54">
            <v>38</v>
          </cell>
          <cell r="V54">
            <v>40</v>
          </cell>
          <cell r="W54">
            <v>42</v>
          </cell>
          <cell r="X54">
            <v>44</v>
          </cell>
          <cell r="Y54">
            <v>46</v>
          </cell>
          <cell r="Z54">
            <v>48</v>
          </cell>
          <cell r="AA54">
            <v>50</v>
          </cell>
          <cell r="AB54">
            <v>52</v>
          </cell>
          <cell r="AC54">
            <v>54</v>
          </cell>
          <cell r="AD54">
            <v>56</v>
          </cell>
          <cell r="AE54">
            <v>56</v>
          </cell>
        </row>
        <row r="55">
          <cell r="A55">
            <v>51</v>
          </cell>
          <cell r="B55">
            <v>0</v>
          </cell>
          <cell r="C55">
            <v>2</v>
          </cell>
          <cell r="D55">
            <v>4</v>
          </cell>
          <cell r="E55">
            <v>6</v>
          </cell>
          <cell r="F55">
            <v>8</v>
          </cell>
          <cell r="G55">
            <v>10</v>
          </cell>
          <cell r="H55">
            <v>12</v>
          </cell>
          <cell r="I55">
            <v>14</v>
          </cell>
          <cell r="J55">
            <v>16</v>
          </cell>
          <cell r="K55">
            <v>18</v>
          </cell>
          <cell r="L55">
            <v>20</v>
          </cell>
          <cell r="M55">
            <v>22</v>
          </cell>
          <cell r="N55">
            <v>24</v>
          </cell>
          <cell r="O55">
            <v>25</v>
          </cell>
          <cell r="P55">
            <v>27</v>
          </cell>
          <cell r="Q55">
            <v>29</v>
          </cell>
          <cell r="R55">
            <v>31</v>
          </cell>
          <cell r="S55">
            <v>33</v>
          </cell>
          <cell r="T55">
            <v>35</v>
          </cell>
          <cell r="U55">
            <v>37</v>
          </cell>
          <cell r="V55">
            <v>39</v>
          </cell>
          <cell r="W55">
            <v>41</v>
          </cell>
          <cell r="X55">
            <v>43</v>
          </cell>
          <cell r="Y55">
            <v>45</v>
          </cell>
          <cell r="Z55">
            <v>47</v>
          </cell>
          <cell r="AA55">
            <v>49</v>
          </cell>
          <cell r="AB55">
            <v>51</v>
          </cell>
          <cell r="AC55">
            <v>53</v>
          </cell>
          <cell r="AD55">
            <v>55</v>
          </cell>
          <cell r="AE55">
            <v>55</v>
          </cell>
        </row>
        <row r="56">
          <cell r="A56">
            <v>52</v>
          </cell>
          <cell r="B56">
            <v>0</v>
          </cell>
          <cell r="C56">
            <v>2</v>
          </cell>
          <cell r="D56">
            <v>4</v>
          </cell>
          <cell r="E56">
            <v>6</v>
          </cell>
          <cell r="F56">
            <v>8</v>
          </cell>
          <cell r="G56">
            <v>10</v>
          </cell>
          <cell r="H56">
            <v>12</v>
          </cell>
          <cell r="I56">
            <v>13</v>
          </cell>
          <cell r="J56">
            <v>15</v>
          </cell>
          <cell r="K56">
            <v>17</v>
          </cell>
          <cell r="L56">
            <v>19</v>
          </cell>
          <cell r="M56">
            <v>21</v>
          </cell>
          <cell r="N56">
            <v>23</v>
          </cell>
          <cell r="O56">
            <v>25</v>
          </cell>
          <cell r="P56">
            <v>27</v>
          </cell>
          <cell r="Q56">
            <v>29</v>
          </cell>
          <cell r="R56">
            <v>31</v>
          </cell>
          <cell r="S56">
            <v>33</v>
          </cell>
          <cell r="T56">
            <v>35</v>
          </cell>
          <cell r="U56">
            <v>37</v>
          </cell>
          <cell r="V56">
            <v>38</v>
          </cell>
          <cell r="W56">
            <v>40</v>
          </cell>
          <cell r="X56">
            <v>42</v>
          </cell>
          <cell r="Y56">
            <v>44</v>
          </cell>
          <cell r="Z56">
            <v>46</v>
          </cell>
          <cell r="AA56">
            <v>48</v>
          </cell>
          <cell r="AB56">
            <v>50</v>
          </cell>
          <cell r="AC56">
            <v>52</v>
          </cell>
          <cell r="AD56">
            <v>54</v>
          </cell>
          <cell r="AE56">
            <v>54</v>
          </cell>
        </row>
        <row r="57">
          <cell r="A57">
            <v>53</v>
          </cell>
          <cell r="B57">
            <v>0</v>
          </cell>
          <cell r="C57">
            <v>2</v>
          </cell>
          <cell r="D57">
            <v>4</v>
          </cell>
          <cell r="E57">
            <v>6</v>
          </cell>
          <cell r="F57">
            <v>8</v>
          </cell>
          <cell r="G57">
            <v>9</v>
          </cell>
          <cell r="H57">
            <v>11</v>
          </cell>
          <cell r="I57">
            <v>13</v>
          </cell>
          <cell r="J57">
            <v>15</v>
          </cell>
          <cell r="K57">
            <v>17</v>
          </cell>
          <cell r="L57">
            <v>19</v>
          </cell>
          <cell r="M57">
            <v>21</v>
          </cell>
          <cell r="N57">
            <v>23</v>
          </cell>
          <cell r="O57">
            <v>25</v>
          </cell>
          <cell r="P57">
            <v>26</v>
          </cell>
          <cell r="Q57">
            <v>28</v>
          </cell>
          <cell r="R57">
            <v>30</v>
          </cell>
          <cell r="S57">
            <v>32</v>
          </cell>
          <cell r="T57">
            <v>34</v>
          </cell>
          <cell r="U57">
            <v>36</v>
          </cell>
          <cell r="V57">
            <v>38</v>
          </cell>
          <cell r="W57">
            <v>40</v>
          </cell>
          <cell r="X57">
            <v>42</v>
          </cell>
          <cell r="Y57">
            <v>43</v>
          </cell>
          <cell r="Z57">
            <v>45</v>
          </cell>
          <cell r="AA57">
            <v>47</v>
          </cell>
          <cell r="AB57">
            <v>49</v>
          </cell>
          <cell r="AC57">
            <v>51</v>
          </cell>
          <cell r="AD57">
            <v>53</v>
          </cell>
          <cell r="AE57">
            <v>53</v>
          </cell>
        </row>
        <row r="58">
          <cell r="A58">
            <v>54</v>
          </cell>
          <cell r="B58">
            <v>0</v>
          </cell>
          <cell r="C58">
            <v>2</v>
          </cell>
          <cell r="D58">
            <v>4</v>
          </cell>
          <cell r="E58">
            <v>6</v>
          </cell>
          <cell r="F58">
            <v>7</v>
          </cell>
          <cell r="G58">
            <v>9</v>
          </cell>
          <cell r="H58">
            <v>11</v>
          </cell>
          <cell r="I58">
            <v>13</v>
          </cell>
          <cell r="J58">
            <v>15</v>
          </cell>
          <cell r="K58">
            <v>17</v>
          </cell>
          <cell r="L58">
            <v>19</v>
          </cell>
          <cell r="M58">
            <v>20</v>
          </cell>
          <cell r="N58">
            <v>22</v>
          </cell>
          <cell r="O58">
            <v>24</v>
          </cell>
          <cell r="P58">
            <v>26</v>
          </cell>
          <cell r="Q58">
            <v>28</v>
          </cell>
          <cell r="R58">
            <v>30</v>
          </cell>
          <cell r="S58">
            <v>31</v>
          </cell>
          <cell r="T58">
            <v>33</v>
          </cell>
          <cell r="U58">
            <v>35</v>
          </cell>
          <cell r="V58">
            <v>37</v>
          </cell>
          <cell r="W58">
            <v>39</v>
          </cell>
          <cell r="X58">
            <v>41</v>
          </cell>
          <cell r="Y58">
            <v>43</v>
          </cell>
          <cell r="Z58">
            <v>44</v>
          </cell>
          <cell r="AA58">
            <v>46</v>
          </cell>
          <cell r="AB58">
            <v>48</v>
          </cell>
          <cell r="AC58">
            <v>50</v>
          </cell>
          <cell r="AD58">
            <v>52</v>
          </cell>
          <cell r="AE58">
            <v>52</v>
          </cell>
        </row>
        <row r="59">
          <cell r="A59">
            <v>55</v>
          </cell>
          <cell r="B59">
            <v>0</v>
          </cell>
          <cell r="C59">
            <v>2</v>
          </cell>
          <cell r="D59">
            <v>4</v>
          </cell>
          <cell r="E59">
            <v>5</v>
          </cell>
          <cell r="F59">
            <v>7</v>
          </cell>
          <cell r="G59">
            <v>9</v>
          </cell>
          <cell r="H59">
            <v>11</v>
          </cell>
          <cell r="I59">
            <v>13</v>
          </cell>
          <cell r="J59">
            <v>15</v>
          </cell>
          <cell r="K59">
            <v>16</v>
          </cell>
          <cell r="L59">
            <v>18</v>
          </cell>
          <cell r="M59">
            <v>20</v>
          </cell>
          <cell r="N59">
            <v>22</v>
          </cell>
          <cell r="O59">
            <v>24</v>
          </cell>
          <cell r="P59">
            <v>25</v>
          </cell>
          <cell r="Q59">
            <v>27</v>
          </cell>
          <cell r="R59">
            <v>29</v>
          </cell>
          <cell r="S59">
            <v>31</v>
          </cell>
          <cell r="T59">
            <v>33</v>
          </cell>
          <cell r="U59">
            <v>35</v>
          </cell>
          <cell r="V59">
            <v>36</v>
          </cell>
          <cell r="W59">
            <v>38</v>
          </cell>
          <cell r="X59">
            <v>40</v>
          </cell>
          <cell r="Y59">
            <v>42</v>
          </cell>
          <cell r="Z59">
            <v>44</v>
          </cell>
          <cell r="AA59">
            <v>45</v>
          </cell>
          <cell r="AB59">
            <v>47</v>
          </cell>
          <cell r="AC59">
            <v>49</v>
          </cell>
          <cell r="AD59">
            <v>51</v>
          </cell>
          <cell r="AE59">
            <v>51</v>
          </cell>
        </row>
        <row r="60">
          <cell r="A60">
            <v>56</v>
          </cell>
          <cell r="B60">
            <v>0</v>
          </cell>
          <cell r="C60">
            <v>2</v>
          </cell>
          <cell r="D60">
            <v>4</v>
          </cell>
          <cell r="E60">
            <v>5</v>
          </cell>
          <cell r="F60">
            <v>7</v>
          </cell>
          <cell r="G60">
            <v>9</v>
          </cell>
          <cell r="H60">
            <v>11</v>
          </cell>
          <cell r="I60">
            <v>13</v>
          </cell>
          <cell r="J60">
            <v>14</v>
          </cell>
          <cell r="K60">
            <v>16</v>
          </cell>
          <cell r="L60">
            <v>18</v>
          </cell>
          <cell r="M60">
            <v>20</v>
          </cell>
          <cell r="N60">
            <v>21</v>
          </cell>
          <cell r="O60">
            <v>23</v>
          </cell>
          <cell r="P60">
            <v>25</v>
          </cell>
          <cell r="Q60">
            <v>27</v>
          </cell>
          <cell r="R60">
            <v>29</v>
          </cell>
          <cell r="S60">
            <v>30</v>
          </cell>
          <cell r="T60">
            <v>32</v>
          </cell>
          <cell r="U60">
            <v>34</v>
          </cell>
          <cell r="V60">
            <v>36</v>
          </cell>
          <cell r="W60">
            <v>38</v>
          </cell>
          <cell r="X60">
            <v>39</v>
          </cell>
          <cell r="Y60">
            <v>41</v>
          </cell>
          <cell r="Z60">
            <v>43</v>
          </cell>
          <cell r="AA60">
            <v>45</v>
          </cell>
          <cell r="AB60">
            <v>46</v>
          </cell>
          <cell r="AC60">
            <v>48</v>
          </cell>
          <cell r="AD60">
            <v>50</v>
          </cell>
          <cell r="AE60">
            <v>50</v>
          </cell>
        </row>
        <row r="61">
          <cell r="A61">
            <v>57</v>
          </cell>
          <cell r="B61">
            <v>0</v>
          </cell>
          <cell r="C61">
            <v>2</v>
          </cell>
          <cell r="D61">
            <v>4</v>
          </cell>
          <cell r="E61">
            <v>5</v>
          </cell>
          <cell r="F61">
            <v>7</v>
          </cell>
          <cell r="G61">
            <v>9</v>
          </cell>
          <cell r="H61">
            <v>11</v>
          </cell>
          <cell r="I61">
            <v>12</v>
          </cell>
          <cell r="J61">
            <v>14</v>
          </cell>
          <cell r="K61">
            <v>16</v>
          </cell>
          <cell r="L61">
            <v>18</v>
          </cell>
          <cell r="M61">
            <v>19</v>
          </cell>
          <cell r="N61">
            <v>21</v>
          </cell>
          <cell r="O61">
            <v>23</v>
          </cell>
          <cell r="P61">
            <v>25</v>
          </cell>
          <cell r="Q61">
            <v>26</v>
          </cell>
          <cell r="R61">
            <v>28</v>
          </cell>
          <cell r="S61">
            <v>30</v>
          </cell>
          <cell r="T61">
            <v>32</v>
          </cell>
          <cell r="U61">
            <v>33</v>
          </cell>
          <cell r="V61">
            <v>35</v>
          </cell>
          <cell r="W61">
            <v>37</v>
          </cell>
          <cell r="X61">
            <v>39</v>
          </cell>
          <cell r="Y61">
            <v>40</v>
          </cell>
          <cell r="Z61">
            <v>42</v>
          </cell>
          <cell r="AA61">
            <v>44</v>
          </cell>
          <cell r="AB61">
            <v>46</v>
          </cell>
          <cell r="AC61">
            <v>47</v>
          </cell>
          <cell r="AD61">
            <v>49</v>
          </cell>
          <cell r="AE61">
            <v>49</v>
          </cell>
        </row>
        <row r="62">
          <cell r="A62">
            <v>58</v>
          </cell>
          <cell r="B62">
            <v>0</v>
          </cell>
          <cell r="C62">
            <v>2</v>
          </cell>
          <cell r="D62">
            <v>3</v>
          </cell>
          <cell r="E62">
            <v>5</v>
          </cell>
          <cell r="F62">
            <v>7</v>
          </cell>
          <cell r="G62">
            <v>9</v>
          </cell>
          <cell r="H62">
            <v>10</v>
          </cell>
          <cell r="I62">
            <v>12</v>
          </cell>
          <cell r="J62">
            <v>14</v>
          </cell>
          <cell r="K62">
            <v>16</v>
          </cell>
          <cell r="L62">
            <v>17</v>
          </cell>
          <cell r="M62">
            <v>19</v>
          </cell>
          <cell r="N62">
            <v>21</v>
          </cell>
          <cell r="O62">
            <v>22</v>
          </cell>
          <cell r="P62">
            <v>24</v>
          </cell>
          <cell r="Q62">
            <v>26</v>
          </cell>
          <cell r="R62">
            <v>28</v>
          </cell>
          <cell r="S62">
            <v>29</v>
          </cell>
          <cell r="T62">
            <v>31</v>
          </cell>
          <cell r="U62">
            <v>33</v>
          </cell>
          <cell r="V62">
            <v>34</v>
          </cell>
          <cell r="W62">
            <v>36</v>
          </cell>
          <cell r="X62">
            <v>38</v>
          </cell>
          <cell r="Y62">
            <v>40</v>
          </cell>
          <cell r="Z62">
            <v>41</v>
          </cell>
          <cell r="AA62">
            <v>43</v>
          </cell>
          <cell r="AB62">
            <v>45</v>
          </cell>
          <cell r="AC62">
            <v>47</v>
          </cell>
          <cell r="AD62">
            <v>48</v>
          </cell>
          <cell r="AE62">
            <v>48</v>
          </cell>
        </row>
        <row r="63">
          <cell r="A63">
            <v>59</v>
          </cell>
          <cell r="B63">
            <v>0</v>
          </cell>
          <cell r="C63">
            <v>2</v>
          </cell>
          <cell r="D63">
            <v>3</v>
          </cell>
          <cell r="E63">
            <v>5</v>
          </cell>
          <cell r="F63">
            <v>7</v>
          </cell>
          <cell r="G63">
            <v>8</v>
          </cell>
          <cell r="H63">
            <v>10</v>
          </cell>
          <cell r="I63">
            <v>12</v>
          </cell>
          <cell r="J63">
            <v>14</v>
          </cell>
          <cell r="K63">
            <v>15</v>
          </cell>
          <cell r="L63">
            <v>17</v>
          </cell>
          <cell r="M63">
            <v>19</v>
          </cell>
          <cell r="N63">
            <v>20</v>
          </cell>
          <cell r="O63">
            <v>22</v>
          </cell>
          <cell r="P63">
            <v>24</v>
          </cell>
          <cell r="Q63">
            <v>25</v>
          </cell>
          <cell r="R63">
            <v>27</v>
          </cell>
          <cell r="S63">
            <v>29</v>
          </cell>
          <cell r="T63">
            <v>31</v>
          </cell>
          <cell r="U63">
            <v>32</v>
          </cell>
          <cell r="V63">
            <v>34</v>
          </cell>
          <cell r="W63">
            <v>36</v>
          </cell>
          <cell r="X63">
            <v>37</v>
          </cell>
          <cell r="Y63">
            <v>39</v>
          </cell>
          <cell r="Z63">
            <v>41</v>
          </cell>
          <cell r="AA63">
            <v>42</v>
          </cell>
          <cell r="AB63">
            <v>44</v>
          </cell>
          <cell r="AC63">
            <v>46</v>
          </cell>
          <cell r="AD63">
            <v>47</v>
          </cell>
          <cell r="AE63">
            <v>47</v>
          </cell>
        </row>
        <row r="64">
          <cell r="A64">
            <v>60</v>
          </cell>
          <cell r="B64">
            <v>0</v>
          </cell>
          <cell r="C64">
            <v>2</v>
          </cell>
          <cell r="D64">
            <v>3</v>
          </cell>
          <cell r="E64">
            <v>5</v>
          </cell>
          <cell r="F64">
            <v>7</v>
          </cell>
          <cell r="G64">
            <v>8</v>
          </cell>
          <cell r="H64">
            <v>10</v>
          </cell>
          <cell r="I64">
            <v>12</v>
          </cell>
          <cell r="J64">
            <v>13</v>
          </cell>
          <cell r="K64">
            <v>15</v>
          </cell>
          <cell r="L64">
            <v>17</v>
          </cell>
          <cell r="M64">
            <v>18</v>
          </cell>
          <cell r="N64">
            <v>20</v>
          </cell>
          <cell r="O64">
            <v>22</v>
          </cell>
          <cell r="P64">
            <v>23</v>
          </cell>
          <cell r="Q64">
            <v>25</v>
          </cell>
          <cell r="R64">
            <v>27</v>
          </cell>
          <cell r="S64">
            <v>28</v>
          </cell>
          <cell r="T64">
            <v>30</v>
          </cell>
          <cell r="U64">
            <v>32</v>
          </cell>
          <cell r="V64">
            <v>33</v>
          </cell>
          <cell r="W64">
            <v>35</v>
          </cell>
          <cell r="X64">
            <v>37</v>
          </cell>
          <cell r="Y64">
            <v>38</v>
          </cell>
          <cell r="Z64">
            <v>40</v>
          </cell>
          <cell r="AA64">
            <v>42</v>
          </cell>
          <cell r="AB64">
            <v>43</v>
          </cell>
          <cell r="AC64">
            <v>45</v>
          </cell>
          <cell r="AD64">
            <v>47</v>
          </cell>
          <cell r="AE64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Q553"/>
  <sheetViews>
    <sheetView showGridLines="0" showRowColHeaders="0" showZeros="0" showOutlineSymbols="0" zoomScale="252" zoomScaleNormal="252" zoomScalePageLayoutView="0" workbookViewId="0" topLeftCell="A1">
      <selection activeCell="E12" sqref="E12"/>
    </sheetView>
  </sheetViews>
  <sheetFormatPr defaultColWidth="11.421875" defaultRowHeight="12.75"/>
  <sheetData>
    <row r="1" spans="1:17" ht="4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48" customHeight="1">
      <c r="A2" s="7"/>
      <c r="B2" s="82" t="s">
        <v>263</v>
      </c>
      <c r="C2" s="82"/>
      <c r="D2" s="82"/>
      <c r="E2" s="82"/>
      <c r="F2" s="82"/>
      <c r="G2" s="82"/>
      <c r="H2" s="82"/>
      <c r="I2" s="7"/>
      <c r="J2" s="7"/>
      <c r="K2" s="7"/>
      <c r="L2" s="7"/>
      <c r="M2" s="7"/>
      <c r="N2" s="7"/>
      <c r="O2" s="7"/>
      <c r="P2" s="7"/>
      <c r="Q2" s="7"/>
    </row>
    <row r="3" spans="1:17" ht="35.25" customHeight="1">
      <c r="A3" s="7"/>
      <c r="B3" s="83" t="s">
        <v>259</v>
      </c>
      <c r="C3" s="83"/>
      <c r="D3" s="83"/>
      <c r="E3" s="83"/>
      <c r="F3" s="83"/>
      <c r="G3" s="83"/>
      <c r="H3" s="83"/>
      <c r="I3" s="7"/>
      <c r="J3" s="7"/>
      <c r="K3" s="7"/>
      <c r="L3" s="7"/>
      <c r="M3" s="7"/>
      <c r="N3" s="7"/>
      <c r="O3" s="7"/>
      <c r="P3" s="7"/>
      <c r="Q3" s="7"/>
    </row>
    <row r="4" spans="1:17" ht="24" customHeight="1">
      <c r="A4" s="7"/>
      <c r="B4" s="81" t="s">
        <v>260</v>
      </c>
      <c r="C4" s="81"/>
      <c r="D4" s="81"/>
      <c r="E4" s="81"/>
      <c r="F4" s="81"/>
      <c r="G4" s="81"/>
      <c r="H4" s="81"/>
      <c r="I4" s="7"/>
      <c r="J4" s="7"/>
      <c r="K4" s="7"/>
      <c r="L4" s="7"/>
      <c r="M4" s="7"/>
      <c r="N4" s="7"/>
      <c r="O4" s="7"/>
      <c r="P4" s="7"/>
      <c r="Q4" s="7"/>
    </row>
    <row r="5" spans="1:17" ht="24" customHeight="1">
      <c r="A5" s="7"/>
      <c r="B5" s="81" t="s">
        <v>261</v>
      </c>
      <c r="C5" s="81"/>
      <c r="D5" s="81"/>
      <c r="E5" s="81"/>
      <c r="F5" s="81"/>
      <c r="G5" s="81"/>
      <c r="H5" s="81"/>
      <c r="I5" s="7"/>
      <c r="J5" s="7"/>
      <c r="K5" s="7"/>
      <c r="L5" s="7"/>
      <c r="M5" s="7"/>
      <c r="N5" s="7"/>
      <c r="O5" s="7"/>
      <c r="P5" s="7"/>
      <c r="Q5" s="7"/>
    </row>
    <row r="6" spans="1:17" ht="42" customHeight="1">
      <c r="A6" s="7"/>
      <c r="B6" s="84" t="s">
        <v>262</v>
      </c>
      <c r="C6" s="84"/>
      <c r="D6" s="84"/>
      <c r="E6" s="84"/>
      <c r="F6" s="84"/>
      <c r="G6" s="84"/>
      <c r="H6" s="84"/>
      <c r="I6" s="7"/>
      <c r="J6" s="7"/>
      <c r="K6" s="7"/>
      <c r="L6" s="7"/>
      <c r="M6" s="7"/>
      <c r="N6" s="7"/>
      <c r="O6" s="7"/>
      <c r="P6" s="7"/>
      <c r="Q6" s="7"/>
    </row>
    <row r="7" spans="1:17" ht="18" customHeight="1">
      <c r="A7" s="7"/>
      <c r="B7" s="85" t="s">
        <v>50</v>
      </c>
      <c r="C7" s="85"/>
      <c r="D7" s="85"/>
      <c r="E7" s="85"/>
      <c r="F7" s="85"/>
      <c r="G7" s="85"/>
      <c r="H7" s="85"/>
      <c r="I7" s="7"/>
      <c r="J7" s="7"/>
      <c r="K7" s="7"/>
      <c r="L7" s="7"/>
      <c r="M7" s="7"/>
      <c r="N7" s="7"/>
      <c r="O7" s="7"/>
      <c r="P7" s="7"/>
      <c r="Q7" s="7"/>
    </row>
    <row r="8" spans="1:17" ht="30" customHeight="1">
      <c r="A8" s="7"/>
      <c r="B8" s="80" t="s">
        <v>275</v>
      </c>
      <c r="C8" s="80"/>
      <c r="D8" s="80"/>
      <c r="E8" s="80"/>
      <c r="F8" s="80"/>
      <c r="G8" s="80"/>
      <c r="H8" s="80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</sheetData>
  <sheetProtection password="DEC5" sheet="1" objects="1" scenarios="1"/>
  <mergeCells count="7">
    <mergeCell ref="B8:H8"/>
    <mergeCell ref="B5:H5"/>
    <mergeCell ref="B4:H4"/>
    <mergeCell ref="B2:H2"/>
    <mergeCell ref="B3:H3"/>
    <mergeCell ref="B6:H6"/>
    <mergeCell ref="B7:H7"/>
  </mergeCells>
  <printOptions horizontalCentered="1" verticalCentered="1"/>
  <pageMargins left="0" right="0" top="0" bottom="0" header="0" footer="0"/>
  <pageSetup blackAndWhite="1"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W149"/>
  <sheetViews>
    <sheetView showGridLines="0" showRowColHeaders="0" tabSelected="1" showOutlineSymbols="0" zoomScale="145" zoomScaleNormal="145" zoomScalePageLayoutView="0" workbookViewId="0" topLeftCell="A1">
      <selection activeCell="E6" sqref="E6:I6"/>
    </sheetView>
  </sheetViews>
  <sheetFormatPr defaultColWidth="11.421875" defaultRowHeight="12.75"/>
  <cols>
    <col min="1" max="1" width="5.7109375" style="4" customWidth="1"/>
    <col min="2" max="18" width="7.7109375" style="3" customWidth="1"/>
    <col min="19" max="19" width="5.7109375" style="3" customWidth="1"/>
    <col min="20" max="20" width="11.421875" style="3" customWidth="1"/>
  </cols>
  <sheetData>
    <row r="1" spans="20:23" ht="42" customHeight="1" thickBot="1">
      <c r="T1" s="36"/>
      <c r="U1" s="38"/>
      <c r="V1" s="38"/>
      <c r="W1" s="38"/>
    </row>
    <row r="2" spans="1:20" s="36" customFormat="1" ht="24" customHeight="1">
      <c r="A2" s="3"/>
      <c r="B2" s="88" t="s">
        <v>258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45"/>
      <c r="T2" s="37"/>
    </row>
    <row r="3" spans="1:20" s="36" customFormat="1" ht="24" customHeight="1" thickBot="1">
      <c r="A3" s="3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45"/>
      <c r="T3" s="37"/>
    </row>
    <row r="4" spans="1:20" s="38" customFormat="1" ht="22.5" customHeight="1">
      <c r="A4" s="4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3"/>
      <c r="T4" s="36"/>
    </row>
    <row r="5" spans="1:20" s="38" customFormat="1" ht="12.7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6"/>
    </row>
    <row r="6" spans="1:19" s="39" customFormat="1" ht="12.75">
      <c r="A6" s="2"/>
      <c r="B6" s="86" t="s">
        <v>3</v>
      </c>
      <c r="C6" s="86"/>
      <c r="D6" s="86"/>
      <c r="E6" s="87"/>
      <c r="F6" s="87"/>
      <c r="G6" s="87"/>
      <c r="H6" s="87"/>
      <c r="I6" s="87"/>
      <c r="J6" s="2"/>
      <c r="K6" s="46"/>
      <c r="L6" s="47" t="s">
        <v>5</v>
      </c>
      <c r="M6" s="48">
        <v>5</v>
      </c>
      <c r="N6" s="102" t="s">
        <v>2</v>
      </c>
      <c r="O6" s="102"/>
      <c r="P6" s="2"/>
      <c r="Q6" s="94">
        <f ca="1">TODAY()</f>
        <v>42431</v>
      </c>
      <c r="R6" s="94"/>
      <c r="S6" s="49"/>
    </row>
    <row r="7" spans="1:20" s="38" customFormat="1" ht="12.7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6"/>
    </row>
    <row r="8" spans="1:19" s="39" customFormat="1" ht="12.75" customHeight="1">
      <c r="A8" s="2"/>
      <c r="B8" s="86" t="s">
        <v>4</v>
      </c>
      <c r="C8" s="86"/>
      <c r="D8" s="86"/>
      <c r="E8" s="87"/>
      <c r="F8" s="87"/>
      <c r="G8" s="87"/>
      <c r="H8" s="87"/>
      <c r="I8" s="87"/>
      <c r="J8" s="50"/>
      <c r="K8" s="99" t="s">
        <v>6</v>
      </c>
      <c r="L8" s="100"/>
      <c r="M8" s="48">
        <v>1</v>
      </c>
      <c r="N8" s="2"/>
      <c r="O8" s="2"/>
      <c r="P8" s="2"/>
      <c r="Q8" s="2"/>
      <c r="R8" s="2"/>
      <c r="S8" s="3"/>
    </row>
    <row r="9" spans="1:20" s="38" customFormat="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6"/>
    </row>
    <row r="10" spans="1:20" s="38" customFormat="1" ht="12.75">
      <c r="A10" s="4"/>
      <c r="B10" s="86" t="s">
        <v>35</v>
      </c>
      <c r="C10" s="86"/>
      <c r="D10" s="86"/>
      <c r="E10" s="87"/>
      <c r="F10" s="87"/>
      <c r="G10" s="87"/>
      <c r="H10" s="87"/>
      <c r="I10" s="87"/>
      <c r="J10" s="42"/>
      <c r="K10" s="99" t="s">
        <v>44</v>
      </c>
      <c r="L10" s="100"/>
      <c r="M10" s="48">
        <v>1</v>
      </c>
      <c r="N10" s="2"/>
      <c r="O10" s="2"/>
      <c r="P10" s="18"/>
      <c r="Q10" s="51"/>
      <c r="R10" s="51"/>
      <c r="S10" s="50"/>
      <c r="T10" s="36"/>
    </row>
    <row r="11" spans="1:20" s="38" customFormat="1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6"/>
    </row>
    <row r="12" spans="1:19" s="38" customFormat="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s="38" customFormat="1" ht="9" customHeight="1">
      <c r="A13" s="4"/>
      <c r="B13" s="52"/>
      <c r="C13" s="52"/>
      <c r="D13" s="5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6"/>
    </row>
    <row r="14" spans="1:20" s="38" customFormat="1" ht="9" customHeight="1">
      <c r="A14" s="4"/>
      <c r="B14" s="52"/>
      <c r="D14" s="65"/>
      <c r="E14" s="101" t="s">
        <v>49</v>
      </c>
      <c r="F14" s="101"/>
      <c r="G14" s="101"/>
      <c r="H14" s="101"/>
      <c r="I14" s="101"/>
      <c r="J14" s="107" t="s">
        <v>48</v>
      </c>
      <c r="K14" s="107"/>
      <c r="L14" s="107"/>
      <c r="M14" s="3"/>
      <c r="N14" s="3"/>
      <c r="O14" s="3"/>
      <c r="P14" s="3"/>
      <c r="Q14" s="3"/>
      <c r="R14" s="3"/>
      <c r="S14" s="3"/>
      <c r="T14" s="36"/>
    </row>
    <row r="15" spans="1:20" s="38" customFormat="1" ht="9" customHeight="1">
      <c r="A15" s="4"/>
      <c r="B15" s="52"/>
      <c r="C15" s="65"/>
      <c r="D15" s="65"/>
      <c r="E15" s="101"/>
      <c r="F15" s="101"/>
      <c r="G15" s="101"/>
      <c r="H15" s="101"/>
      <c r="I15" s="101"/>
      <c r="J15" s="107"/>
      <c r="K15" s="107"/>
      <c r="L15" s="107"/>
      <c r="M15" s="3"/>
      <c r="N15" s="3"/>
      <c r="O15" s="3"/>
      <c r="P15" s="3"/>
      <c r="Q15" s="3"/>
      <c r="R15" s="3"/>
      <c r="S15" s="3"/>
      <c r="T15" s="36"/>
    </row>
    <row r="16" spans="1:20" s="38" customFormat="1" ht="9" customHeight="1" thickBot="1">
      <c r="A16" s="4"/>
      <c r="B16" s="52"/>
      <c r="C16" s="52"/>
      <c r="D16" s="52"/>
      <c r="E16" s="3"/>
      <c r="F16" s="3"/>
      <c r="G16" s="3"/>
      <c r="H16" s="3"/>
      <c r="I16" s="3"/>
      <c r="J16" s="53"/>
      <c r="K16" s="53"/>
      <c r="L16" s="53"/>
      <c r="M16" s="3"/>
      <c r="N16" s="3"/>
      <c r="O16" s="3"/>
      <c r="P16" s="3"/>
      <c r="Q16" s="3"/>
      <c r="R16" s="3"/>
      <c r="S16" s="3"/>
      <c r="T16" s="36"/>
    </row>
    <row r="17" spans="1:20" s="40" customFormat="1" ht="9" customHeight="1">
      <c r="A17" s="54"/>
      <c r="B17" s="55"/>
      <c r="C17" s="55"/>
      <c r="D17" s="97" t="s">
        <v>240</v>
      </c>
      <c r="E17" s="105" t="s">
        <v>249</v>
      </c>
      <c r="F17" s="105"/>
      <c r="G17" s="105"/>
      <c r="H17" s="105"/>
      <c r="I17" s="105"/>
      <c r="J17" s="106"/>
      <c r="K17" s="95"/>
      <c r="L17" s="55"/>
      <c r="M17" s="55"/>
      <c r="N17" s="55"/>
      <c r="O17" s="55"/>
      <c r="P17" s="55"/>
      <c r="Q17" s="55"/>
      <c r="R17" s="55"/>
      <c r="S17" s="55"/>
      <c r="T17" s="41"/>
    </row>
    <row r="18" spans="1:20" s="40" customFormat="1" ht="9" customHeight="1" thickBot="1">
      <c r="A18" s="54"/>
      <c r="B18" s="55"/>
      <c r="C18" s="55"/>
      <c r="D18" s="97"/>
      <c r="E18" s="105"/>
      <c r="F18" s="105"/>
      <c r="G18" s="105"/>
      <c r="H18" s="105"/>
      <c r="I18" s="105"/>
      <c r="J18" s="106"/>
      <c r="K18" s="96"/>
      <c r="L18" s="55"/>
      <c r="M18" s="55"/>
      <c r="N18" s="55"/>
      <c r="O18" s="55"/>
      <c r="P18" s="55"/>
      <c r="Q18" s="55"/>
      <c r="R18" s="55"/>
      <c r="S18" s="55"/>
      <c r="T18" s="41"/>
    </row>
    <row r="19" spans="1:20" s="38" customFormat="1" ht="9" customHeight="1" thickBot="1">
      <c r="A19" s="4"/>
      <c r="B19" s="52"/>
      <c r="C19" s="52"/>
      <c r="D19" s="75"/>
      <c r="E19" s="3"/>
      <c r="F19" s="3"/>
      <c r="G19" s="3"/>
      <c r="H19" s="3"/>
      <c r="I19" s="3"/>
      <c r="J19" s="53"/>
      <c r="K19" s="53"/>
      <c r="L19" s="53"/>
      <c r="M19" s="3"/>
      <c r="N19" s="3"/>
      <c r="O19" s="3"/>
      <c r="P19" s="3"/>
      <c r="Q19" s="3"/>
      <c r="R19" s="3"/>
      <c r="S19" s="3"/>
      <c r="T19" s="36"/>
    </row>
    <row r="20" spans="1:20" s="40" customFormat="1" ht="9" customHeight="1">
      <c r="A20" s="54"/>
      <c r="B20" s="55"/>
      <c r="C20" s="55"/>
      <c r="D20" s="97" t="s">
        <v>241</v>
      </c>
      <c r="E20" s="105" t="s">
        <v>250</v>
      </c>
      <c r="F20" s="105"/>
      <c r="G20" s="105"/>
      <c r="H20" s="105"/>
      <c r="I20" s="105"/>
      <c r="J20" s="106"/>
      <c r="K20" s="95"/>
      <c r="L20" s="55"/>
      <c r="M20" s="104" t="str">
        <f>IF(G59&lt;=17,"alle Eingaben sind gemacht!","nicht alle Eingaben sind gemacht!")</f>
        <v>nicht alle Eingaben sind gemacht!</v>
      </c>
      <c r="N20" s="104"/>
      <c r="O20" s="104"/>
      <c r="P20" s="104"/>
      <c r="Q20" s="104"/>
      <c r="R20" s="55"/>
      <c r="S20" s="55"/>
      <c r="T20" s="41"/>
    </row>
    <row r="21" spans="1:20" s="40" customFormat="1" ht="9" customHeight="1" thickBot="1">
      <c r="A21" s="54"/>
      <c r="B21" s="55"/>
      <c r="C21" s="55"/>
      <c r="D21" s="97"/>
      <c r="E21" s="105"/>
      <c r="F21" s="105"/>
      <c r="G21" s="105"/>
      <c r="H21" s="105"/>
      <c r="I21" s="105"/>
      <c r="J21" s="106"/>
      <c r="K21" s="96"/>
      <c r="L21" s="55"/>
      <c r="M21" s="104"/>
      <c r="N21" s="104"/>
      <c r="O21" s="104"/>
      <c r="P21" s="104"/>
      <c r="Q21" s="104"/>
      <c r="R21" s="55"/>
      <c r="S21" s="55"/>
      <c r="T21" s="41"/>
    </row>
    <row r="22" spans="1:20" s="38" customFormat="1" ht="9" customHeight="1" thickBot="1">
      <c r="A22" s="4"/>
      <c r="B22" s="52"/>
      <c r="C22" s="52"/>
      <c r="D22" s="75"/>
      <c r="E22" s="3"/>
      <c r="F22" s="3"/>
      <c r="G22" s="3"/>
      <c r="H22" s="3"/>
      <c r="I22" s="3"/>
      <c r="J22" s="53"/>
      <c r="K22" s="53"/>
      <c r="L22" s="53"/>
      <c r="M22" s="3"/>
      <c r="N22" s="3"/>
      <c r="O22" s="3"/>
      <c r="P22" s="3"/>
      <c r="Q22" s="3"/>
      <c r="R22" s="3"/>
      <c r="S22" s="3"/>
      <c r="T22" s="36"/>
    </row>
    <row r="23" spans="1:20" s="40" customFormat="1" ht="9" customHeight="1">
      <c r="A23" s="54"/>
      <c r="B23" s="55"/>
      <c r="C23" s="55"/>
      <c r="D23" s="97" t="s">
        <v>242</v>
      </c>
      <c r="E23" s="105" t="s">
        <v>251</v>
      </c>
      <c r="F23" s="105"/>
      <c r="G23" s="105"/>
      <c r="H23" s="105"/>
      <c r="I23" s="105"/>
      <c r="J23" s="106"/>
      <c r="K23" s="95"/>
      <c r="L23" s="55"/>
      <c r="M23" s="55"/>
      <c r="N23" s="55"/>
      <c r="O23" s="55"/>
      <c r="P23" s="55"/>
      <c r="Q23" s="55"/>
      <c r="R23" s="55"/>
      <c r="S23" s="55"/>
      <c r="T23" s="41"/>
    </row>
    <row r="24" spans="1:20" s="40" customFormat="1" ht="9" customHeight="1" thickBot="1">
      <c r="A24" s="54"/>
      <c r="B24" s="55"/>
      <c r="C24" s="55"/>
      <c r="D24" s="97"/>
      <c r="E24" s="105"/>
      <c r="F24" s="105"/>
      <c r="G24" s="105"/>
      <c r="H24" s="105"/>
      <c r="I24" s="105"/>
      <c r="J24" s="106"/>
      <c r="K24" s="96"/>
      <c r="L24" s="55"/>
      <c r="M24" s="55"/>
      <c r="N24" s="55"/>
      <c r="O24" s="55"/>
      <c r="P24" s="55"/>
      <c r="Q24" s="55"/>
      <c r="R24" s="55"/>
      <c r="S24" s="55"/>
      <c r="T24" s="41"/>
    </row>
    <row r="25" spans="1:20" s="38" customFormat="1" ht="9" customHeight="1" thickBot="1">
      <c r="A25" s="4"/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6"/>
    </row>
    <row r="26" spans="1:20" s="40" customFormat="1" ht="9" customHeight="1">
      <c r="A26" s="54"/>
      <c r="B26" s="55"/>
      <c r="C26" s="55"/>
      <c r="D26" s="97" t="s">
        <v>243</v>
      </c>
      <c r="E26" s="105" t="s">
        <v>252</v>
      </c>
      <c r="F26" s="105"/>
      <c r="G26" s="105"/>
      <c r="H26" s="105"/>
      <c r="I26" s="105"/>
      <c r="J26" s="106"/>
      <c r="K26" s="95"/>
      <c r="L26" s="55"/>
      <c r="M26" s="55"/>
      <c r="N26" s="55"/>
      <c r="O26" s="55"/>
      <c r="P26" s="55"/>
      <c r="Q26" s="55"/>
      <c r="R26" s="55"/>
      <c r="S26" s="55"/>
      <c r="T26" s="41"/>
    </row>
    <row r="27" spans="1:20" s="40" customFormat="1" ht="9" customHeight="1" thickBot="1">
      <c r="A27" s="54"/>
      <c r="B27" s="55"/>
      <c r="C27" s="55"/>
      <c r="D27" s="97"/>
      <c r="E27" s="105"/>
      <c r="F27" s="105"/>
      <c r="G27" s="105"/>
      <c r="H27" s="105"/>
      <c r="I27" s="105"/>
      <c r="J27" s="106"/>
      <c r="K27" s="96"/>
      <c r="L27" s="55"/>
      <c r="M27" s="55"/>
      <c r="N27" s="55"/>
      <c r="O27" s="55"/>
      <c r="P27" s="55"/>
      <c r="Q27" s="55"/>
      <c r="R27" s="55"/>
      <c r="S27" s="55"/>
      <c r="T27" s="41"/>
    </row>
    <row r="28" spans="1:20" s="38" customFormat="1" ht="9" customHeight="1" thickBot="1">
      <c r="A28" s="4"/>
      <c r="B28" s="3"/>
      <c r="C28" s="3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6"/>
    </row>
    <row r="29" spans="1:20" s="40" customFormat="1" ht="9" customHeight="1">
      <c r="A29" s="54"/>
      <c r="B29" s="55"/>
      <c r="C29" s="55"/>
      <c r="D29" s="97" t="s">
        <v>244</v>
      </c>
      <c r="E29" s="105" t="s">
        <v>253</v>
      </c>
      <c r="F29" s="105"/>
      <c r="G29" s="105"/>
      <c r="H29" s="105"/>
      <c r="I29" s="105"/>
      <c r="J29" s="106"/>
      <c r="K29" s="95"/>
      <c r="L29" s="66"/>
      <c r="N29" s="55"/>
      <c r="O29" s="64"/>
      <c r="P29" s="64"/>
      <c r="Q29" s="64"/>
      <c r="R29" s="55"/>
      <c r="S29" s="55"/>
      <c r="T29" s="41"/>
    </row>
    <row r="30" spans="1:20" s="40" customFormat="1" ht="9" customHeight="1" thickBot="1">
      <c r="A30" s="54"/>
      <c r="B30" s="55"/>
      <c r="C30" s="55"/>
      <c r="D30" s="97"/>
      <c r="E30" s="105"/>
      <c r="F30" s="105"/>
      <c r="G30" s="105"/>
      <c r="H30" s="105"/>
      <c r="I30" s="105"/>
      <c r="J30" s="106"/>
      <c r="K30" s="96"/>
      <c r="L30" s="66"/>
      <c r="M30" s="53"/>
      <c r="N30" s="55"/>
      <c r="O30" s="64"/>
      <c r="P30" s="64"/>
      <c r="Q30" s="64"/>
      <c r="R30" s="55"/>
      <c r="S30" s="55"/>
      <c r="T30" s="41"/>
    </row>
    <row r="31" spans="1:20" s="38" customFormat="1" ht="9" customHeight="1" thickBot="1">
      <c r="A31" s="4"/>
      <c r="B31" s="3"/>
      <c r="C31" s="3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6"/>
    </row>
    <row r="32" spans="1:20" s="40" customFormat="1" ht="9" customHeight="1">
      <c r="A32" s="54"/>
      <c r="B32" s="55"/>
      <c r="C32" s="55"/>
      <c r="D32" s="97" t="s">
        <v>245</v>
      </c>
      <c r="E32" s="105" t="s">
        <v>254</v>
      </c>
      <c r="F32" s="105"/>
      <c r="G32" s="105"/>
      <c r="H32" s="105"/>
      <c r="I32" s="105"/>
      <c r="J32" s="106"/>
      <c r="K32" s="95"/>
      <c r="L32" s="55"/>
      <c r="M32" s="55"/>
      <c r="N32" s="55"/>
      <c r="O32" s="55"/>
      <c r="P32" s="55"/>
      <c r="Q32" s="55"/>
      <c r="R32" s="55"/>
      <c r="S32" s="55"/>
      <c r="T32" s="41"/>
    </row>
    <row r="33" spans="1:20" s="40" customFormat="1" ht="9" customHeight="1" thickBot="1">
      <c r="A33" s="54"/>
      <c r="B33" s="55"/>
      <c r="C33" s="55"/>
      <c r="D33" s="97"/>
      <c r="E33" s="105"/>
      <c r="F33" s="105"/>
      <c r="G33" s="105"/>
      <c r="H33" s="105"/>
      <c r="I33" s="105"/>
      <c r="J33" s="106"/>
      <c r="K33" s="96"/>
      <c r="L33" s="55"/>
      <c r="M33" s="55"/>
      <c r="N33" s="55"/>
      <c r="O33" s="55"/>
      <c r="P33" s="55"/>
      <c r="Q33" s="55"/>
      <c r="R33" s="55"/>
      <c r="S33" s="55"/>
      <c r="T33" s="41"/>
    </row>
    <row r="34" spans="1:20" s="38" customFormat="1" ht="9" customHeight="1" thickBot="1">
      <c r="A34" s="4"/>
      <c r="B34" s="3"/>
      <c r="C34" s="3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6"/>
    </row>
    <row r="35" spans="1:20" s="40" customFormat="1" ht="9" customHeight="1">
      <c r="A35" s="54"/>
      <c r="B35" s="55"/>
      <c r="C35" s="55"/>
      <c r="D35" s="97" t="s">
        <v>246</v>
      </c>
      <c r="E35" s="105" t="s">
        <v>255</v>
      </c>
      <c r="F35" s="105"/>
      <c r="G35" s="105"/>
      <c r="H35" s="105"/>
      <c r="I35" s="105"/>
      <c r="J35" s="106"/>
      <c r="K35" s="95"/>
      <c r="L35" s="55"/>
      <c r="M35" s="55"/>
      <c r="N35" s="55"/>
      <c r="O35" s="55"/>
      <c r="P35" s="55"/>
      <c r="Q35" s="55"/>
      <c r="R35" s="55"/>
      <c r="S35" s="55"/>
      <c r="T35" s="41"/>
    </row>
    <row r="36" spans="1:20" s="40" customFormat="1" ht="9" customHeight="1" thickBot="1">
      <c r="A36" s="54"/>
      <c r="B36" s="55"/>
      <c r="C36" s="55"/>
      <c r="D36" s="97"/>
      <c r="E36" s="105"/>
      <c r="F36" s="105"/>
      <c r="G36" s="105"/>
      <c r="H36" s="105"/>
      <c r="I36" s="105"/>
      <c r="J36" s="106"/>
      <c r="K36" s="96"/>
      <c r="L36" s="55"/>
      <c r="M36" s="55"/>
      <c r="N36" s="55"/>
      <c r="O36" s="55"/>
      <c r="P36" s="55"/>
      <c r="Q36" s="55"/>
      <c r="R36" s="55"/>
      <c r="S36" s="55"/>
      <c r="T36" s="41"/>
    </row>
    <row r="37" spans="1:20" s="38" customFormat="1" ht="9" customHeight="1" thickBot="1">
      <c r="A37" s="4"/>
      <c r="B37" s="3"/>
      <c r="C37" s="3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6"/>
    </row>
    <row r="38" spans="1:20" s="40" customFormat="1" ht="9" customHeight="1">
      <c r="A38" s="54"/>
      <c r="B38" s="55"/>
      <c r="C38" s="55"/>
      <c r="D38" s="97" t="s">
        <v>247</v>
      </c>
      <c r="E38" s="105" t="s">
        <v>256</v>
      </c>
      <c r="F38" s="105"/>
      <c r="G38" s="105"/>
      <c r="H38" s="105"/>
      <c r="I38" s="105"/>
      <c r="J38" s="106"/>
      <c r="K38" s="95"/>
      <c r="L38" s="55"/>
      <c r="M38" s="55"/>
      <c r="N38" s="55"/>
      <c r="O38" s="55"/>
      <c r="P38" s="55"/>
      <c r="Q38" s="55"/>
      <c r="R38" s="55"/>
      <c r="S38" s="55"/>
      <c r="T38" s="41"/>
    </row>
    <row r="39" spans="1:20" s="40" customFormat="1" ht="9" customHeight="1" thickBot="1">
      <c r="A39" s="54"/>
      <c r="B39" s="55"/>
      <c r="C39" s="55"/>
      <c r="D39" s="97"/>
      <c r="E39" s="105"/>
      <c r="F39" s="105"/>
      <c r="G39" s="105"/>
      <c r="H39" s="105"/>
      <c r="I39" s="105"/>
      <c r="J39" s="106"/>
      <c r="K39" s="96"/>
      <c r="L39" s="55"/>
      <c r="M39" s="55"/>
      <c r="N39" s="55"/>
      <c r="O39" s="55"/>
      <c r="P39" s="55"/>
      <c r="Q39" s="55"/>
      <c r="R39" s="55"/>
      <c r="S39" s="55"/>
      <c r="T39" s="41"/>
    </row>
    <row r="40" spans="1:20" s="38" customFormat="1" ht="9" customHeight="1" thickBot="1">
      <c r="A40" s="4"/>
      <c r="B40" s="3"/>
      <c r="C40" s="3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6"/>
    </row>
    <row r="41" spans="1:20" s="40" customFormat="1" ht="9" customHeight="1">
      <c r="A41" s="54"/>
      <c r="B41" s="55"/>
      <c r="C41" s="55"/>
      <c r="D41" s="97" t="s">
        <v>248</v>
      </c>
      <c r="E41" s="105" t="s">
        <v>257</v>
      </c>
      <c r="F41" s="105"/>
      <c r="G41" s="105"/>
      <c r="H41" s="105"/>
      <c r="I41" s="105"/>
      <c r="J41" s="106"/>
      <c r="K41" s="95"/>
      <c r="L41" s="55"/>
      <c r="M41" s="55"/>
      <c r="N41" s="55"/>
      <c r="O41" s="55"/>
      <c r="P41" s="55"/>
      <c r="Q41" s="55"/>
      <c r="R41" s="55"/>
      <c r="S41" s="55"/>
      <c r="T41" s="41"/>
    </row>
    <row r="42" spans="1:20" s="40" customFormat="1" ht="9" customHeight="1" thickBot="1">
      <c r="A42" s="54"/>
      <c r="B42" s="55"/>
      <c r="C42" s="55"/>
      <c r="D42" s="97"/>
      <c r="E42" s="105"/>
      <c r="F42" s="105"/>
      <c r="G42" s="105"/>
      <c r="H42" s="105"/>
      <c r="I42" s="105"/>
      <c r="J42" s="106"/>
      <c r="K42" s="96"/>
      <c r="L42" s="55"/>
      <c r="M42" s="55"/>
      <c r="N42" s="55"/>
      <c r="O42" s="55"/>
      <c r="P42" s="55"/>
      <c r="Q42" s="55"/>
      <c r="R42" s="55"/>
      <c r="S42" s="55"/>
      <c r="T42" s="41"/>
    </row>
    <row r="43" spans="1:20" s="38" customFormat="1" ht="9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6"/>
    </row>
    <row r="44" spans="1:20" s="38" customFormat="1" ht="12.7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6"/>
    </row>
    <row r="45" spans="1:20" s="38" customFormat="1" ht="12.7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6"/>
    </row>
    <row r="46" spans="1:20" s="38" customFormat="1" ht="12.7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6"/>
    </row>
    <row r="47" spans="1:20" s="38" customFormat="1" ht="12.7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6"/>
    </row>
    <row r="48" spans="1:20" s="38" customFormat="1" ht="12.7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6"/>
    </row>
    <row r="49" spans="1:20" s="38" customFormat="1" ht="12.7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6"/>
    </row>
    <row r="50" spans="1:20" s="38" customFormat="1" ht="12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6"/>
    </row>
    <row r="51" spans="1:20" s="38" customFormat="1" ht="12.7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6"/>
    </row>
    <row r="52" spans="2:20" s="38" customFormat="1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2:20" s="38" customFormat="1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2:20" s="38" customFormat="1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2:20" s="38" customFormat="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2:20" s="38" customFormat="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2:20" s="38" customFormat="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2:20" s="38" customFormat="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2:7" ht="12.75">
      <c r="B59" s="2">
        <v>10</v>
      </c>
      <c r="D59" s="103" t="s">
        <v>0</v>
      </c>
      <c r="E59" s="103"/>
      <c r="G59" s="67">
        <f>COUNTBLANK(K17:K42)</f>
        <v>26</v>
      </c>
    </row>
    <row r="60" spans="2:5" ht="12.75">
      <c r="B60" s="2">
        <v>11</v>
      </c>
      <c r="D60" s="103" t="s">
        <v>1</v>
      </c>
      <c r="E60" s="103"/>
    </row>
    <row r="61" ht="12.75">
      <c r="B61" s="2">
        <v>12</v>
      </c>
    </row>
    <row r="62" ht="12.75">
      <c r="B62" s="2">
        <v>13</v>
      </c>
    </row>
    <row r="63" ht="12.75">
      <c r="B63" s="2">
        <v>14</v>
      </c>
    </row>
    <row r="64" ht="12.75">
      <c r="B64" s="2">
        <v>15</v>
      </c>
    </row>
    <row r="65" ht="12.75">
      <c r="B65" s="2">
        <v>16</v>
      </c>
    </row>
    <row r="66" ht="12.75">
      <c r="B66" s="2">
        <v>17</v>
      </c>
    </row>
    <row r="67" ht="12.75">
      <c r="B67" s="2">
        <v>18</v>
      </c>
    </row>
    <row r="68" ht="12.75">
      <c r="B68" s="2">
        <v>19</v>
      </c>
    </row>
    <row r="69" spans="2:5" ht="12.75">
      <c r="B69" s="2">
        <v>20</v>
      </c>
      <c r="C69" s="3">
        <v>1</v>
      </c>
      <c r="D69" s="103" t="s">
        <v>45</v>
      </c>
      <c r="E69" s="103"/>
    </row>
    <row r="70" spans="2:5" ht="12.75">
      <c r="B70" s="2">
        <v>21</v>
      </c>
      <c r="C70" s="3">
        <v>2</v>
      </c>
      <c r="D70" s="103" t="s">
        <v>46</v>
      </c>
      <c r="E70" s="103"/>
    </row>
    <row r="71" spans="2:5" ht="12.75">
      <c r="B71" s="2">
        <v>22</v>
      </c>
      <c r="C71" s="3">
        <v>3</v>
      </c>
      <c r="D71" s="103" t="s">
        <v>47</v>
      </c>
      <c r="E71" s="103"/>
    </row>
    <row r="72" ht="12.75">
      <c r="B72" s="2">
        <v>23</v>
      </c>
    </row>
    <row r="73" ht="12.75">
      <c r="B73" s="2">
        <v>24</v>
      </c>
    </row>
    <row r="74" ht="12.75">
      <c r="B74" s="2">
        <v>25</v>
      </c>
    </row>
    <row r="75" ht="12.75">
      <c r="B75" s="2">
        <v>26</v>
      </c>
    </row>
    <row r="76" ht="12.75">
      <c r="B76" s="2">
        <v>27</v>
      </c>
    </row>
    <row r="77" ht="12.75">
      <c r="B77" s="2">
        <v>28</v>
      </c>
    </row>
    <row r="78" ht="12.75">
      <c r="B78" s="2">
        <v>29</v>
      </c>
    </row>
    <row r="79" ht="12.75">
      <c r="B79" s="2">
        <v>30</v>
      </c>
    </row>
    <row r="80" ht="12.75">
      <c r="B80" s="2">
        <v>31</v>
      </c>
    </row>
    <row r="81" ht="12.75">
      <c r="B81" s="2">
        <v>32</v>
      </c>
    </row>
    <row r="82" ht="12.75">
      <c r="B82" s="2">
        <v>33</v>
      </c>
    </row>
    <row r="83" ht="12.75">
      <c r="B83" s="2">
        <v>34</v>
      </c>
    </row>
    <row r="84" ht="12.75">
      <c r="B84" s="2">
        <v>35</v>
      </c>
    </row>
    <row r="85" ht="12.75">
      <c r="B85" s="2">
        <v>36</v>
      </c>
    </row>
    <row r="86" ht="12.75">
      <c r="B86" s="2">
        <v>37</v>
      </c>
    </row>
    <row r="87" ht="12.75">
      <c r="B87" s="2">
        <v>38</v>
      </c>
    </row>
    <row r="88" ht="12.75">
      <c r="B88" s="2">
        <v>39</v>
      </c>
    </row>
    <row r="89" ht="12.75">
      <c r="B89" s="2">
        <v>40</v>
      </c>
    </row>
    <row r="90" ht="12.75">
      <c r="B90" s="2">
        <v>41</v>
      </c>
    </row>
    <row r="91" ht="12.75">
      <c r="B91" s="2">
        <v>42</v>
      </c>
    </row>
    <row r="92" ht="12.75">
      <c r="B92" s="2">
        <v>43</v>
      </c>
    </row>
    <row r="93" ht="12.75">
      <c r="B93" s="2">
        <v>44</v>
      </c>
    </row>
    <row r="94" ht="12.75">
      <c r="B94" s="2">
        <v>45</v>
      </c>
    </row>
    <row r="95" ht="12.75">
      <c r="B95" s="2">
        <v>46</v>
      </c>
    </row>
    <row r="96" ht="12.75">
      <c r="B96" s="2">
        <v>47</v>
      </c>
    </row>
    <row r="97" ht="12.75">
      <c r="B97" s="2">
        <v>48</v>
      </c>
    </row>
    <row r="98" ht="12.75">
      <c r="B98" s="2">
        <v>49</v>
      </c>
    </row>
    <row r="99" ht="12.75">
      <c r="B99" s="2">
        <v>50</v>
      </c>
    </row>
    <row r="100" ht="12.75">
      <c r="B100" s="2">
        <v>51</v>
      </c>
    </row>
    <row r="101" ht="12.75">
      <c r="B101" s="2">
        <v>52</v>
      </c>
    </row>
    <row r="102" ht="12.75">
      <c r="B102" s="2">
        <v>53</v>
      </c>
    </row>
    <row r="103" ht="12.75">
      <c r="B103" s="2">
        <v>54</v>
      </c>
    </row>
    <row r="104" ht="12.75">
      <c r="B104" s="2">
        <v>55</v>
      </c>
    </row>
    <row r="105" ht="12.75">
      <c r="B105" s="2">
        <v>56</v>
      </c>
    </row>
    <row r="106" ht="12.75">
      <c r="B106" s="2">
        <v>57</v>
      </c>
    </row>
    <row r="107" ht="12.75">
      <c r="B107" s="2">
        <v>58</v>
      </c>
    </row>
    <row r="108" ht="12.75">
      <c r="B108" s="2">
        <v>59</v>
      </c>
    </row>
    <row r="109" ht="12.75">
      <c r="B109" s="2">
        <v>60</v>
      </c>
    </row>
    <row r="110" ht="12.75">
      <c r="B110" s="2">
        <v>61</v>
      </c>
    </row>
    <row r="111" ht="12.75">
      <c r="B111" s="2">
        <v>62</v>
      </c>
    </row>
    <row r="112" ht="12.75">
      <c r="B112" s="2">
        <v>63</v>
      </c>
    </row>
    <row r="113" ht="12.75">
      <c r="B113" s="2">
        <v>64</v>
      </c>
    </row>
    <row r="114" ht="12.75">
      <c r="B114" s="2">
        <v>65</v>
      </c>
    </row>
    <row r="115" ht="12.75">
      <c r="B115" s="2">
        <v>66</v>
      </c>
    </row>
    <row r="116" ht="12.75">
      <c r="B116" s="2">
        <v>67</v>
      </c>
    </row>
    <row r="117" ht="12.75">
      <c r="B117" s="2">
        <v>68</v>
      </c>
    </row>
    <row r="118" ht="12.75">
      <c r="B118" s="2">
        <v>69</v>
      </c>
    </row>
    <row r="119" ht="12.75">
      <c r="B119" s="2">
        <v>70</v>
      </c>
    </row>
    <row r="120" ht="12.75">
      <c r="B120" s="2">
        <v>71</v>
      </c>
    </row>
    <row r="121" ht="12.75">
      <c r="B121" s="2">
        <v>72</v>
      </c>
    </row>
    <row r="122" ht="12.75">
      <c r="B122" s="2">
        <v>73</v>
      </c>
    </row>
    <row r="123" ht="12.75">
      <c r="B123" s="2">
        <v>74</v>
      </c>
    </row>
    <row r="124" ht="12.75">
      <c r="B124" s="2">
        <v>75</v>
      </c>
    </row>
    <row r="125" ht="12.75">
      <c r="B125" s="2">
        <v>76</v>
      </c>
    </row>
    <row r="126" ht="12.75">
      <c r="B126" s="2">
        <v>77</v>
      </c>
    </row>
    <row r="127" ht="12.75">
      <c r="B127" s="2">
        <v>78</v>
      </c>
    </row>
    <row r="128" ht="12.75">
      <c r="B128" s="2">
        <v>79</v>
      </c>
    </row>
    <row r="129" ht="12.75">
      <c r="B129" s="2">
        <v>80</v>
      </c>
    </row>
    <row r="130" ht="12.75">
      <c r="B130" s="2">
        <v>81</v>
      </c>
    </row>
    <row r="131" ht="12.75">
      <c r="B131" s="2">
        <v>82</v>
      </c>
    </row>
    <row r="132" ht="12.75">
      <c r="B132" s="2">
        <v>83</v>
      </c>
    </row>
    <row r="133" ht="12.75">
      <c r="B133" s="2">
        <v>84</v>
      </c>
    </row>
    <row r="134" ht="12.75">
      <c r="B134" s="2">
        <v>85</v>
      </c>
    </row>
    <row r="135" ht="12.75">
      <c r="B135" s="2">
        <v>86</v>
      </c>
    </row>
    <row r="136" ht="12.75">
      <c r="B136" s="2">
        <v>87</v>
      </c>
    </row>
    <row r="137" ht="12.75">
      <c r="B137" s="2">
        <v>88</v>
      </c>
    </row>
    <row r="138" ht="12.75">
      <c r="B138" s="2">
        <v>89</v>
      </c>
    </row>
    <row r="139" ht="12.75">
      <c r="B139" s="2">
        <v>90</v>
      </c>
    </row>
    <row r="140" ht="12.75">
      <c r="B140" s="2">
        <v>91</v>
      </c>
    </row>
    <row r="141" ht="12.75">
      <c r="B141" s="2">
        <v>92</v>
      </c>
    </row>
    <row r="142" ht="12.75">
      <c r="B142" s="2">
        <v>93</v>
      </c>
    </row>
    <row r="143" ht="12.75">
      <c r="B143" s="2">
        <v>94</v>
      </c>
    </row>
    <row r="144" ht="12.75">
      <c r="B144" s="2">
        <v>95</v>
      </c>
    </row>
    <row r="145" ht="12.75">
      <c r="B145" s="2">
        <v>96</v>
      </c>
    </row>
    <row r="146" ht="12.75">
      <c r="B146" s="2">
        <v>97</v>
      </c>
    </row>
    <row r="147" ht="12.75">
      <c r="B147" s="2">
        <v>98</v>
      </c>
    </row>
    <row r="148" ht="12.75">
      <c r="B148" s="2">
        <v>99</v>
      </c>
    </row>
    <row r="149" ht="12.75">
      <c r="B149" s="2">
        <v>100</v>
      </c>
    </row>
  </sheetData>
  <sheetProtection password="DEC5" sheet="1" objects="1" scenarios="1"/>
  <mergeCells count="47">
    <mergeCell ref="J14:L15"/>
    <mergeCell ref="D20:D21"/>
    <mergeCell ref="E20:J21"/>
    <mergeCell ref="K20:K21"/>
    <mergeCell ref="D17:D18"/>
    <mergeCell ref="E17:J18"/>
    <mergeCell ref="K17:K18"/>
    <mergeCell ref="D26:D27"/>
    <mergeCell ref="E26:J27"/>
    <mergeCell ref="K26:K27"/>
    <mergeCell ref="E32:J33"/>
    <mergeCell ref="D23:D24"/>
    <mergeCell ref="E23:J24"/>
    <mergeCell ref="K23:K24"/>
    <mergeCell ref="D71:E71"/>
    <mergeCell ref="D38:D39"/>
    <mergeCell ref="E38:J39"/>
    <mergeCell ref="D35:D36"/>
    <mergeCell ref="E35:J36"/>
    <mergeCell ref="D32:D33"/>
    <mergeCell ref="D69:E69"/>
    <mergeCell ref="D70:E70"/>
    <mergeCell ref="D41:D42"/>
    <mergeCell ref="D60:E60"/>
    <mergeCell ref="D59:E59"/>
    <mergeCell ref="M20:Q21"/>
    <mergeCell ref="K41:K42"/>
    <mergeCell ref="E41:J42"/>
    <mergeCell ref="K29:K30"/>
    <mergeCell ref="E29:J30"/>
    <mergeCell ref="K38:K39"/>
    <mergeCell ref="K35:K36"/>
    <mergeCell ref="K32:K33"/>
    <mergeCell ref="D29:D30"/>
    <mergeCell ref="B4:R4"/>
    <mergeCell ref="K8:L8"/>
    <mergeCell ref="E14:I15"/>
    <mergeCell ref="N6:O6"/>
    <mergeCell ref="E10:I10"/>
    <mergeCell ref="K10:L10"/>
    <mergeCell ref="B10:D10"/>
    <mergeCell ref="B6:D6"/>
    <mergeCell ref="B8:D8"/>
    <mergeCell ref="E6:I6"/>
    <mergeCell ref="E8:I8"/>
    <mergeCell ref="B2:R3"/>
    <mergeCell ref="Q6:R6"/>
  </mergeCells>
  <conditionalFormatting sqref="M20:Q21">
    <cfRule type="expression" priority="1" dxfId="8" stopIfTrue="1">
      <formula>$G$59&gt;17</formula>
    </cfRule>
  </conditionalFormatting>
  <dataValidations count="8">
    <dataValidation type="whole" allowBlank="1" showInputMessage="1" showErrorMessage="1" sqref="M6">
      <formula1>1</formula1>
      <formula2>37</formula2>
    </dataValidation>
    <dataValidation type="whole" allowBlank="1" showErrorMessage="1" errorTitle="Eingabefehler!" error="Die eingegebene Punktzahl ist ausserhalb des möglichen Bereichs von 0 - 20.&#10;&#10;Bitte überprüfen Sie die Eingabe!" sqref="K19 K22 K25 K28 K31 K34 K37 K40">
      <formula1>0</formula1>
      <formula2>20</formula2>
    </dataValidation>
    <dataValidation type="whole" allowBlank="1" showErrorMessage="1" errorTitle="Eingabefehler!" error="Die eingegebene Punktzahl ist ausserhalb des möglichen Bereichs von 0 - 100.&#10;&#10;Bitte überprüfen Sie die Eingabe!" sqref="K17:K18">
      <formula1>0</formula1>
      <formula2>100</formula2>
    </dataValidation>
    <dataValidation type="whole" allowBlank="1" showErrorMessage="1" errorTitle="Eingabefehler!" error="Die eingegebene Punktzahl ist ausserhalb des möglichen Bereichs von 0 - 15.&#10;&#10;Bitte überprüfen Sie die Eingabe!" sqref="K20:K21 K23:K24 K26:K27">
      <formula1>0</formula1>
      <formula2>15</formula2>
    </dataValidation>
    <dataValidation type="whole" allowBlank="1" showErrorMessage="1" errorTitle="Eingabefehler!" error="Die eingegebene Punktzahl ist ausserhalb des möglichen Bereichs von 0 - 40.&#10;&#10;Bitte überprüfen Sie die Eingabe!" sqref="K32:K33">
      <formula1>0</formula1>
      <formula2>40</formula2>
    </dataValidation>
    <dataValidation type="whole" allowBlank="1" showErrorMessage="1" errorTitle="Eingabefehler!" error="Die eingegebene Punktzahl ist ausserhalb des möglichen Bereichs von 0 - 25.&#10;&#10;Bitte überprüfen Sie die Eingabe!" sqref="K35:K36">
      <formula1>0</formula1>
      <formula2>25</formula2>
    </dataValidation>
    <dataValidation type="whole" allowBlank="1" showErrorMessage="1" errorTitle="Eingabefehler!" error="Die eingegebene Punktzahl ist ausserhalb des möglichen Bereichs von 0 - 35.&#10;&#10;Bitte überprüfen Sie die Eingabe!" sqref="K38:K39">
      <formula1>0</formula1>
      <formula2>35</formula2>
    </dataValidation>
    <dataValidation type="whole" allowBlank="1" showErrorMessage="1" errorTitle="Eingabefehler!" error="Die eingegebene Punktzahl ist ausserhalb des möglichen Bereichs von 0 - 45.&#10;&#10;Bitte überprüfen Sie die Eingabe!" sqref="K41:K42">
      <formula1>0</formula1>
      <formula2>45</formula2>
    </dataValidation>
  </dataValidations>
  <printOptions horizontalCentered="1" verticalCentered="1"/>
  <pageMargins left="0" right="0" top="0" bottom="0" header="0" footer="0"/>
  <pageSetup blackAndWhite="1" horizontalDpi="300" verticalDpi="300" orientation="landscape" paperSize="9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133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.28125" style="0" customWidth="1"/>
    <col min="3" max="3" width="5.140625" style="5" customWidth="1"/>
    <col min="4" max="4" width="27.8515625" style="5" customWidth="1"/>
    <col min="5" max="5" width="0.85546875" style="5" customWidth="1"/>
    <col min="6" max="6" width="5.28125" style="5" customWidth="1"/>
    <col min="7" max="7" width="0.85546875" style="0" customWidth="1"/>
    <col min="8" max="16" width="5.8515625" style="0" customWidth="1"/>
    <col min="17" max="17" width="0.85546875" style="0" customWidth="1"/>
    <col min="18" max="18" width="4.140625" style="1" customWidth="1"/>
    <col min="19" max="19" width="15.140625" style="0" customWidth="1"/>
    <col min="20" max="20" width="20.57421875" style="0" customWidth="1"/>
    <col min="21" max="21" width="5.140625" style="0" customWidth="1"/>
    <col min="22" max="22" width="2.57421875" style="0" customWidth="1"/>
  </cols>
  <sheetData>
    <row r="1" spans="1:22" ht="13.5" thickBot="1">
      <c r="A1" s="4"/>
      <c r="B1" s="4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6"/>
      <c r="S1" s="4"/>
      <c r="T1" s="4"/>
      <c r="U1" s="4"/>
      <c r="V1" s="4"/>
    </row>
    <row r="2" spans="1:22" s="5" customFormat="1" ht="48.75" customHeight="1" thickBot="1">
      <c r="A2" s="3"/>
      <c r="B2" s="3"/>
      <c r="C2" s="12"/>
      <c r="D2" s="161" t="s">
        <v>55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3"/>
      <c r="Q2" s="44"/>
      <c r="R2" s="57"/>
      <c r="S2" s="158" t="s">
        <v>53</v>
      </c>
      <c r="T2" s="158"/>
      <c r="U2" s="22"/>
      <c r="V2" s="3"/>
    </row>
    <row r="3" spans="1:22" s="5" customFormat="1" ht="9.75" customHeight="1">
      <c r="A3" s="3"/>
      <c r="B3" s="3"/>
      <c r="C3" s="19"/>
      <c r="D3" s="20"/>
      <c r="E3" s="21"/>
      <c r="F3" s="21"/>
      <c r="G3" s="24"/>
      <c r="H3" s="23"/>
      <c r="I3" s="23"/>
      <c r="J3" s="23"/>
      <c r="K3" s="23"/>
      <c r="L3" s="23"/>
      <c r="M3" s="23"/>
      <c r="N3" s="23"/>
      <c r="O3" s="23"/>
      <c r="P3" s="21"/>
      <c r="Q3" s="14"/>
      <c r="R3" s="50"/>
      <c r="S3" s="24"/>
      <c r="T3" s="24"/>
      <c r="U3" s="23"/>
      <c r="V3" s="3"/>
    </row>
    <row r="4" spans="1:22" s="30" customFormat="1" ht="15" customHeight="1">
      <c r="A4" s="58"/>
      <c r="B4" s="58"/>
      <c r="C4" s="35"/>
      <c r="D4" s="59" t="s">
        <v>4</v>
      </c>
      <c r="E4" s="26"/>
      <c r="F4" s="152">
        <f>Eingaben!E8</f>
        <v>0</v>
      </c>
      <c r="G4" s="153"/>
      <c r="H4" s="153"/>
      <c r="I4" s="153"/>
      <c r="J4" s="153"/>
      <c r="K4" s="153"/>
      <c r="L4" s="153"/>
      <c r="M4" s="153"/>
      <c r="N4" s="28"/>
      <c r="O4" s="28"/>
      <c r="P4" s="26"/>
      <c r="Q4" s="29"/>
      <c r="R4" s="60"/>
      <c r="S4" s="59" t="s">
        <v>41</v>
      </c>
      <c r="T4" s="58" t="str">
        <f>IF(Eingaben!M8=2,"männlich","weiblich")</f>
        <v>weiblich</v>
      </c>
      <c r="U4" s="28"/>
      <c r="V4" s="58"/>
    </row>
    <row r="5" spans="1:22" s="30" customFormat="1" ht="15" customHeight="1">
      <c r="A5" s="58"/>
      <c r="B5" s="58"/>
      <c r="C5" s="35"/>
      <c r="D5" s="59" t="s">
        <v>3</v>
      </c>
      <c r="E5" s="26"/>
      <c r="F5" s="152">
        <f>Eingaben!E6</f>
        <v>0</v>
      </c>
      <c r="G5" s="153"/>
      <c r="H5" s="153"/>
      <c r="I5" s="153"/>
      <c r="J5" s="153"/>
      <c r="K5" s="153"/>
      <c r="L5" s="153"/>
      <c r="M5" s="153"/>
      <c r="N5" s="28"/>
      <c r="O5" s="28"/>
      <c r="P5" s="26"/>
      <c r="Q5" s="29"/>
      <c r="R5" s="60"/>
      <c r="S5" s="59" t="s">
        <v>42</v>
      </c>
      <c r="T5" s="31">
        <f ca="1">TODAY()</f>
        <v>42431</v>
      </c>
      <c r="U5" s="28"/>
      <c r="V5" s="58"/>
    </row>
    <row r="6" spans="1:22" s="30" customFormat="1" ht="15" customHeight="1">
      <c r="A6" s="58"/>
      <c r="B6" s="58"/>
      <c r="C6" s="35"/>
      <c r="D6" s="59" t="s">
        <v>44</v>
      </c>
      <c r="E6" s="26"/>
      <c r="F6" s="154" t="str">
        <f>VLOOKUP(Eingaben!M10,Eingaben!C69:E71,2,FALSE)</f>
        <v>8. Schuljahr</v>
      </c>
      <c r="G6" s="154"/>
      <c r="H6" s="154"/>
      <c r="I6" s="154"/>
      <c r="J6" s="154"/>
      <c r="K6" s="154"/>
      <c r="L6" s="154"/>
      <c r="M6" s="154"/>
      <c r="N6" s="33"/>
      <c r="O6" s="34"/>
      <c r="P6" s="34"/>
      <c r="Q6" s="34"/>
      <c r="R6" s="34"/>
      <c r="S6" s="59" t="s">
        <v>43</v>
      </c>
      <c r="T6" s="27">
        <f>Eingaben!M6+9</f>
        <v>14</v>
      </c>
      <c r="U6" s="34"/>
      <c r="V6" s="58"/>
    </row>
    <row r="7" spans="1:22" s="30" customFormat="1" ht="15" customHeight="1">
      <c r="A7" s="58"/>
      <c r="B7" s="58"/>
      <c r="C7" s="35"/>
      <c r="D7" s="59" t="s">
        <v>35</v>
      </c>
      <c r="E7" s="26"/>
      <c r="F7" s="152">
        <f>Eingaben!E10</f>
        <v>0</v>
      </c>
      <c r="G7" s="153"/>
      <c r="H7" s="153"/>
      <c r="I7" s="153"/>
      <c r="J7" s="153"/>
      <c r="K7" s="153"/>
      <c r="L7" s="153"/>
      <c r="M7" s="153"/>
      <c r="N7" s="28"/>
      <c r="O7" s="28"/>
      <c r="P7" s="26"/>
      <c r="Q7" s="29"/>
      <c r="R7" s="60"/>
      <c r="S7" s="32"/>
      <c r="T7" s="32"/>
      <c r="U7" s="28"/>
      <c r="V7" s="58"/>
    </row>
    <row r="8" spans="1:22" s="5" customFormat="1" ht="3" customHeight="1">
      <c r="A8" s="3"/>
      <c r="B8" s="3"/>
      <c r="C8" s="2"/>
      <c r="D8" s="58"/>
      <c r="E8" s="157"/>
      <c r="F8" s="157"/>
      <c r="G8" s="157"/>
      <c r="H8" s="157"/>
      <c r="I8" s="157"/>
      <c r="J8" s="156"/>
      <c r="K8" s="156"/>
      <c r="L8" s="155"/>
      <c r="M8" s="155"/>
      <c r="N8" s="155"/>
      <c r="O8" s="155"/>
      <c r="P8" s="155"/>
      <c r="Q8" s="155"/>
      <c r="R8" s="3"/>
      <c r="S8" s="3"/>
      <c r="T8" s="3"/>
      <c r="U8" s="3"/>
      <c r="V8" s="3"/>
    </row>
    <row r="9" spans="1:22" s="5" customFormat="1" ht="6" customHeight="1">
      <c r="A9" s="3"/>
      <c r="B9" s="3"/>
      <c r="C9" s="3"/>
      <c r="D9" s="3"/>
      <c r="E9" s="3"/>
      <c r="F9" s="3"/>
      <c r="G9" s="3"/>
      <c r="H9" s="183" t="s">
        <v>8</v>
      </c>
      <c r="I9" s="184"/>
      <c r="J9" s="184"/>
      <c r="K9" s="184"/>
      <c r="L9" s="184"/>
      <c r="M9" s="184"/>
      <c r="N9" s="184"/>
      <c r="O9" s="184"/>
      <c r="P9" s="184"/>
      <c r="Q9" s="3"/>
      <c r="R9" s="2"/>
      <c r="S9" s="3"/>
      <c r="T9" s="3"/>
      <c r="U9" s="3"/>
      <c r="V9" s="3"/>
    </row>
    <row r="10" spans="1:22" s="5" customFormat="1" ht="6" customHeight="1">
      <c r="A10" s="3"/>
      <c r="B10" s="3"/>
      <c r="C10" s="3"/>
      <c r="D10" s="104"/>
      <c r="E10" s="3"/>
      <c r="F10" s="3"/>
      <c r="G10" s="3"/>
      <c r="H10" s="185"/>
      <c r="I10" s="185"/>
      <c r="J10" s="185"/>
      <c r="K10" s="185"/>
      <c r="L10" s="185"/>
      <c r="M10" s="185"/>
      <c r="N10" s="185"/>
      <c r="O10" s="185"/>
      <c r="P10" s="185"/>
      <c r="Q10" s="3"/>
      <c r="R10" s="2"/>
      <c r="S10" s="3"/>
      <c r="T10" s="3"/>
      <c r="U10" s="3"/>
      <c r="V10" s="3"/>
    </row>
    <row r="11" spans="1:22" s="5" customFormat="1" ht="9.75" customHeight="1">
      <c r="A11" s="3"/>
      <c r="B11" s="3"/>
      <c r="C11" s="3"/>
      <c r="D11" s="104"/>
      <c r="E11" s="3"/>
      <c r="F11" s="3"/>
      <c r="G11" s="3"/>
      <c r="H11" s="110">
        <v>1</v>
      </c>
      <c r="I11" s="110">
        <v>2</v>
      </c>
      <c r="J11" s="110">
        <v>3</v>
      </c>
      <c r="K11" s="110">
        <v>4</v>
      </c>
      <c r="L11" s="110">
        <v>5</v>
      </c>
      <c r="M11" s="110">
        <v>6</v>
      </c>
      <c r="N11" s="110">
        <v>7</v>
      </c>
      <c r="O11" s="110">
        <v>8</v>
      </c>
      <c r="P11" s="110">
        <v>9</v>
      </c>
      <c r="Q11" s="3"/>
      <c r="R11" s="2"/>
      <c r="S11" s="179" t="str">
        <f>IF(D79&lt;=17,"","nicht alle Eingaben sind gemacht!")</f>
        <v>nicht alle Eingaben sind gemacht!</v>
      </c>
      <c r="T11" s="179"/>
      <c r="U11" s="179"/>
      <c r="V11" s="3"/>
    </row>
    <row r="12" spans="1:22" s="5" customFormat="1" ht="9.75" customHeight="1">
      <c r="A12" s="3"/>
      <c r="B12" s="3"/>
      <c r="C12" s="3"/>
      <c r="D12" s="3"/>
      <c r="E12" s="3"/>
      <c r="F12" s="3"/>
      <c r="G12" s="3"/>
      <c r="H12" s="111"/>
      <c r="I12" s="111"/>
      <c r="J12" s="111"/>
      <c r="K12" s="111"/>
      <c r="L12" s="111"/>
      <c r="M12" s="111"/>
      <c r="N12" s="111"/>
      <c r="O12" s="111"/>
      <c r="P12" s="111"/>
      <c r="Q12" s="3"/>
      <c r="R12" s="2"/>
      <c r="S12" s="179"/>
      <c r="T12" s="179"/>
      <c r="U12" s="179"/>
      <c r="V12" s="3"/>
    </row>
    <row r="13" spans="1:22" s="5" customFormat="1" ht="12" customHeight="1">
      <c r="A13" s="3"/>
      <c r="B13" s="3"/>
      <c r="C13" s="2"/>
      <c r="D13" s="2"/>
      <c r="E13" s="3"/>
      <c r="F13" s="68" t="s">
        <v>12</v>
      </c>
      <c r="G13" s="180" t="s">
        <v>188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3"/>
      <c r="T13" s="3"/>
      <c r="U13" s="3"/>
      <c r="V13" s="3"/>
    </row>
    <row r="14" spans="1:22" s="5" customFormat="1" ht="15" customHeight="1">
      <c r="A14" s="3"/>
      <c r="B14" s="3"/>
      <c r="C14" s="2"/>
      <c r="D14" s="2"/>
      <c r="E14" s="159" t="s">
        <v>9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78" t="s">
        <v>51</v>
      </c>
      <c r="S14" s="178"/>
      <c r="T14" s="178"/>
      <c r="U14" s="178"/>
      <c r="V14" s="3"/>
    </row>
    <row r="15" spans="1:22" s="15" customFormat="1" ht="7.5" customHeight="1">
      <c r="A15" s="61"/>
      <c r="B15" s="61"/>
      <c r="C15" s="113">
        <v>1</v>
      </c>
      <c r="D15" s="117" t="s">
        <v>56</v>
      </c>
      <c r="E15" s="120"/>
      <c r="F15" s="118">
        <f>Eingaben!K17</f>
        <v>0</v>
      </c>
      <c r="G15" s="112"/>
      <c r="H15" s="43" t="s">
        <v>172</v>
      </c>
      <c r="I15" s="43" t="s">
        <v>212</v>
      </c>
      <c r="J15" s="43" t="s">
        <v>81</v>
      </c>
      <c r="K15" s="43" t="s">
        <v>34</v>
      </c>
      <c r="L15" s="43" t="s">
        <v>18</v>
      </c>
      <c r="M15" s="43" t="s">
        <v>82</v>
      </c>
      <c r="N15" s="43" t="s">
        <v>190</v>
      </c>
      <c r="O15" s="43" t="s">
        <v>129</v>
      </c>
      <c r="P15" s="43" t="s">
        <v>83</v>
      </c>
      <c r="Q15" s="16"/>
      <c r="R15" s="140" t="s">
        <v>69</v>
      </c>
      <c r="S15" s="141"/>
      <c r="T15" s="141"/>
      <c r="U15" s="142"/>
      <c r="V15" s="61"/>
    </row>
    <row r="16" spans="1:22" s="15" customFormat="1" ht="7.5" customHeight="1">
      <c r="A16" s="61"/>
      <c r="B16" s="61"/>
      <c r="C16" s="114"/>
      <c r="D16" s="117"/>
      <c r="E16" s="120"/>
      <c r="F16" s="119"/>
      <c r="G16" s="112"/>
      <c r="H16" s="76">
        <f>$F$15-0</f>
        <v>0</v>
      </c>
      <c r="I16" s="76">
        <f>$F$15-25</f>
        <v>-25</v>
      </c>
      <c r="J16" s="76">
        <f>$F$15-33</f>
        <v>-33</v>
      </c>
      <c r="K16" s="76">
        <f>$F$15-39</f>
        <v>-39</v>
      </c>
      <c r="L16" s="76">
        <f>$F$15-43</f>
        <v>-43</v>
      </c>
      <c r="M16" s="76">
        <f>$F$15-48</f>
        <v>-48</v>
      </c>
      <c r="N16" s="76">
        <f>$F$15-52</f>
        <v>-52</v>
      </c>
      <c r="O16" s="76">
        <f>$F$15-57</f>
        <v>-57</v>
      </c>
      <c r="P16" s="76">
        <f>$F$15-62</f>
        <v>-62</v>
      </c>
      <c r="Q16" s="16"/>
      <c r="R16" s="143"/>
      <c r="S16" s="144"/>
      <c r="T16" s="144"/>
      <c r="U16" s="145"/>
      <c r="V16" s="61"/>
    </row>
    <row r="17" spans="1:22" s="15" customFormat="1" ht="3" customHeight="1">
      <c r="A17" s="61"/>
      <c r="B17" s="61"/>
      <c r="C17" s="71"/>
      <c r="D17" s="72"/>
      <c r="E17" s="10"/>
      <c r="F17" s="14"/>
      <c r="G17" s="10"/>
      <c r="H17" s="11"/>
      <c r="I17" s="17"/>
      <c r="J17" s="17"/>
      <c r="K17" s="11"/>
      <c r="L17" s="11"/>
      <c r="M17" s="11"/>
      <c r="N17" s="11"/>
      <c r="O17" s="11"/>
      <c r="P17" s="11"/>
      <c r="Q17" s="16"/>
      <c r="R17" s="70"/>
      <c r="S17" s="74"/>
      <c r="T17" s="74"/>
      <c r="U17" s="74"/>
      <c r="V17" s="61"/>
    </row>
    <row r="18" spans="1:22" s="15" customFormat="1" ht="7.5" customHeight="1">
      <c r="A18" s="61"/>
      <c r="B18" s="61"/>
      <c r="C18" s="113">
        <v>2</v>
      </c>
      <c r="D18" s="117" t="s">
        <v>27</v>
      </c>
      <c r="E18" s="120"/>
      <c r="F18" s="108">
        <f>Eingaben!K20</f>
        <v>0</v>
      </c>
      <c r="G18" s="112"/>
      <c r="H18" s="8" t="s">
        <v>28</v>
      </c>
      <c r="I18" s="8" t="s">
        <v>84</v>
      </c>
      <c r="J18" s="8" t="s">
        <v>85</v>
      </c>
      <c r="K18" s="8" t="s">
        <v>20</v>
      </c>
      <c r="L18" s="8" t="s">
        <v>21</v>
      </c>
      <c r="M18" s="8" t="s">
        <v>86</v>
      </c>
      <c r="N18" s="8" t="s">
        <v>87</v>
      </c>
      <c r="O18" s="8" t="s">
        <v>22</v>
      </c>
      <c r="P18" s="8" t="s">
        <v>91</v>
      </c>
      <c r="Q18" s="16"/>
      <c r="R18" s="140" t="s">
        <v>72</v>
      </c>
      <c r="S18" s="141"/>
      <c r="T18" s="141"/>
      <c r="U18" s="142"/>
      <c r="V18" s="61"/>
    </row>
    <row r="19" spans="1:22" s="15" customFormat="1" ht="7.5" customHeight="1">
      <c r="A19" s="61"/>
      <c r="B19" s="61"/>
      <c r="C19" s="114"/>
      <c r="D19" s="117"/>
      <c r="E19" s="120"/>
      <c r="F19" s="109"/>
      <c r="G19" s="112"/>
      <c r="H19" s="76">
        <f>$F$18-0</f>
        <v>0</v>
      </c>
      <c r="I19" s="76">
        <f>$F$18-3</f>
        <v>-3</v>
      </c>
      <c r="J19" s="76">
        <f>$F$18-4</f>
        <v>-4</v>
      </c>
      <c r="K19" s="76">
        <f>$F$18-5</f>
        <v>-5</v>
      </c>
      <c r="L19" s="76">
        <f>$F$18-7</f>
        <v>-7</v>
      </c>
      <c r="M19" s="76">
        <f>$F$18-8</f>
        <v>-8</v>
      </c>
      <c r="N19" s="76">
        <f>$F$18-9</f>
        <v>-9</v>
      </c>
      <c r="O19" s="76">
        <f>$F$18-10</f>
        <v>-10</v>
      </c>
      <c r="P19" s="76">
        <f>$F$18-11</f>
        <v>-11</v>
      </c>
      <c r="Q19" s="16"/>
      <c r="R19" s="143"/>
      <c r="S19" s="144"/>
      <c r="T19" s="144"/>
      <c r="U19" s="145"/>
      <c r="V19" s="61"/>
    </row>
    <row r="20" spans="1:22" s="15" customFormat="1" ht="3" customHeight="1">
      <c r="A20" s="61"/>
      <c r="B20" s="61"/>
      <c r="C20" s="71"/>
      <c r="D20" s="72"/>
      <c r="E20" s="10"/>
      <c r="F20" s="14"/>
      <c r="G20" s="10"/>
      <c r="H20" s="11"/>
      <c r="I20" s="17"/>
      <c r="J20" s="17"/>
      <c r="K20" s="11"/>
      <c r="L20" s="11"/>
      <c r="M20" s="11"/>
      <c r="N20" s="11"/>
      <c r="O20" s="11"/>
      <c r="P20" s="11"/>
      <c r="Q20" s="16"/>
      <c r="R20" s="70"/>
      <c r="S20" s="74"/>
      <c r="T20" s="74"/>
      <c r="U20" s="74"/>
      <c r="V20" s="61"/>
    </row>
    <row r="21" spans="1:22" s="15" customFormat="1" ht="7.5" customHeight="1">
      <c r="A21" s="61"/>
      <c r="B21" s="61"/>
      <c r="C21" s="113">
        <v>3</v>
      </c>
      <c r="D21" s="115" t="s">
        <v>57</v>
      </c>
      <c r="E21" s="120"/>
      <c r="F21" s="108">
        <f>Eingaben!K23</f>
        <v>0</v>
      </c>
      <c r="G21" s="112"/>
      <c r="H21" s="8" t="s">
        <v>155</v>
      </c>
      <c r="I21" s="8" t="s">
        <v>213</v>
      </c>
      <c r="J21" s="8" t="s">
        <v>88</v>
      </c>
      <c r="K21" s="8"/>
      <c r="L21" s="8" t="s">
        <v>20</v>
      </c>
      <c r="M21" s="8" t="s">
        <v>21</v>
      </c>
      <c r="N21" s="8" t="s">
        <v>86</v>
      </c>
      <c r="O21" s="8" t="s">
        <v>90</v>
      </c>
      <c r="P21" s="8" t="s">
        <v>91</v>
      </c>
      <c r="Q21" s="16"/>
      <c r="R21" s="140" t="s">
        <v>73</v>
      </c>
      <c r="S21" s="141"/>
      <c r="T21" s="141"/>
      <c r="U21" s="142"/>
      <c r="V21" s="61"/>
    </row>
    <row r="22" spans="1:22" s="15" customFormat="1" ht="7.5" customHeight="1">
      <c r="A22" s="61"/>
      <c r="B22" s="61"/>
      <c r="C22" s="114"/>
      <c r="D22" s="116"/>
      <c r="E22" s="120"/>
      <c r="F22" s="109"/>
      <c r="G22" s="112"/>
      <c r="H22" s="76">
        <f>$F$21-0</f>
        <v>0</v>
      </c>
      <c r="I22" s="76">
        <f>$F$21-2</f>
        <v>-2</v>
      </c>
      <c r="J22" s="76">
        <f>$F$21-3</f>
        <v>-3</v>
      </c>
      <c r="K22" s="76">
        <f>$F$21-5</f>
        <v>-5</v>
      </c>
      <c r="L22" s="76">
        <f>$F$21-5</f>
        <v>-5</v>
      </c>
      <c r="M22" s="76">
        <f>$F$21-7</f>
        <v>-7</v>
      </c>
      <c r="N22" s="76">
        <f>$F$21-8</f>
        <v>-8</v>
      </c>
      <c r="O22" s="76">
        <f>$F$21-9</f>
        <v>-9</v>
      </c>
      <c r="P22" s="76">
        <f>$F$21-11</f>
        <v>-11</v>
      </c>
      <c r="Q22" s="16"/>
      <c r="R22" s="143"/>
      <c r="S22" s="144"/>
      <c r="T22" s="144"/>
      <c r="U22" s="145"/>
      <c r="V22" s="61"/>
    </row>
    <row r="23" spans="1:22" s="15" customFormat="1" ht="3" customHeight="1">
      <c r="A23" s="61"/>
      <c r="B23" s="61"/>
      <c r="C23" s="71"/>
      <c r="D23" s="72"/>
      <c r="E23" s="10"/>
      <c r="F23" s="14"/>
      <c r="G23" s="10"/>
      <c r="H23" s="11"/>
      <c r="I23" s="17"/>
      <c r="J23" s="17"/>
      <c r="K23" s="11"/>
      <c r="L23" s="11"/>
      <c r="M23" s="11"/>
      <c r="N23" s="11"/>
      <c r="O23" s="11"/>
      <c r="P23" s="11"/>
      <c r="Q23" s="16"/>
      <c r="R23" s="70"/>
      <c r="S23" s="74"/>
      <c r="T23" s="74"/>
      <c r="U23" s="74"/>
      <c r="V23" s="61"/>
    </row>
    <row r="24" spans="1:22" s="15" customFormat="1" ht="7.5" customHeight="1">
      <c r="A24" s="61"/>
      <c r="B24" s="61"/>
      <c r="C24" s="113">
        <v>4</v>
      </c>
      <c r="D24" s="115" t="s">
        <v>58</v>
      </c>
      <c r="E24" s="120"/>
      <c r="F24" s="108">
        <f>Eingaben!K26</f>
        <v>0</v>
      </c>
      <c r="G24" s="112"/>
      <c r="H24" s="8" t="s">
        <v>19</v>
      </c>
      <c r="I24" s="8" t="s">
        <v>92</v>
      </c>
      <c r="J24" s="8" t="s">
        <v>93</v>
      </c>
      <c r="K24" s="8" t="s">
        <v>21</v>
      </c>
      <c r="L24" s="8" t="s">
        <v>86</v>
      </c>
      <c r="M24" s="8" t="s">
        <v>90</v>
      </c>
      <c r="N24" s="8"/>
      <c r="O24" s="8" t="s">
        <v>23</v>
      </c>
      <c r="P24" s="8" t="s">
        <v>94</v>
      </c>
      <c r="Q24" s="16"/>
      <c r="R24" s="140" t="s">
        <v>74</v>
      </c>
      <c r="S24" s="141"/>
      <c r="T24" s="141"/>
      <c r="U24" s="142"/>
      <c r="V24" s="61"/>
    </row>
    <row r="25" spans="1:22" s="15" customFormat="1" ht="7.5" customHeight="1">
      <c r="A25" s="61"/>
      <c r="B25" s="61"/>
      <c r="C25" s="114"/>
      <c r="D25" s="116"/>
      <c r="E25" s="120"/>
      <c r="F25" s="109"/>
      <c r="G25" s="112"/>
      <c r="H25" s="76">
        <f>$F$24-0</f>
        <v>0</v>
      </c>
      <c r="I25" s="76">
        <f>$F$24-5</f>
        <v>-5</v>
      </c>
      <c r="J25" s="76">
        <f>$F$24-6</f>
        <v>-6</v>
      </c>
      <c r="K25" s="76">
        <f>$F$24-7</f>
        <v>-7</v>
      </c>
      <c r="L25" s="76">
        <f>$F$24-8</f>
        <v>-8</v>
      </c>
      <c r="M25" s="76">
        <f>$F$24-9</f>
        <v>-9</v>
      </c>
      <c r="N25" s="76">
        <f>$F$24-11</f>
        <v>-11</v>
      </c>
      <c r="O25" s="76">
        <f>$F$24-11</f>
        <v>-11</v>
      </c>
      <c r="P25" s="76">
        <f>$F$24-13</f>
        <v>-13</v>
      </c>
      <c r="Q25" s="16"/>
      <c r="R25" s="143"/>
      <c r="S25" s="144"/>
      <c r="T25" s="144"/>
      <c r="U25" s="145"/>
      <c r="V25" s="61"/>
    </row>
    <row r="26" spans="1:22" s="15" customFormat="1" ht="3" customHeight="1">
      <c r="A26" s="61"/>
      <c r="B26" s="61"/>
      <c r="C26" s="71"/>
      <c r="D26" s="72"/>
      <c r="E26" s="10"/>
      <c r="F26" s="14"/>
      <c r="G26" s="10"/>
      <c r="H26" s="11"/>
      <c r="I26" s="17"/>
      <c r="J26" s="17"/>
      <c r="K26" s="11"/>
      <c r="L26" s="11"/>
      <c r="M26" s="11"/>
      <c r="N26" s="11"/>
      <c r="O26" s="11"/>
      <c r="P26" s="11"/>
      <c r="Q26" s="16"/>
      <c r="R26" s="70"/>
      <c r="S26" s="74"/>
      <c r="T26" s="74"/>
      <c r="U26" s="74"/>
      <c r="V26" s="61"/>
    </row>
    <row r="27" spans="1:22" s="15" customFormat="1" ht="7.5" customHeight="1">
      <c r="A27" s="61"/>
      <c r="B27" s="61"/>
      <c r="C27" s="113">
        <v>5</v>
      </c>
      <c r="D27" s="115" t="s">
        <v>59</v>
      </c>
      <c r="E27" s="120"/>
      <c r="F27" s="108">
        <f>Eingaben!K29</f>
        <v>0</v>
      </c>
      <c r="G27" s="112"/>
      <c r="H27" s="8" t="s">
        <v>16</v>
      </c>
      <c r="I27" s="8" t="s">
        <v>95</v>
      </c>
      <c r="J27" s="8" t="s">
        <v>96</v>
      </c>
      <c r="K27" s="8" t="s">
        <v>11</v>
      </c>
      <c r="L27" s="8" t="s">
        <v>97</v>
      </c>
      <c r="M27" s="8" t="s">
        <v>98</v>
      </c>
      <c r="N27" s="8" t="s">
        <v>149</v>
      </c>
      <c r="O27" s="8" t="s">
        <v>141</v>
      </c>
      <c r="P27" s="8" t="s">
        <v>214</v>
      </c>
      <c r="Q27" s="16"/>
      <c r="R27" s="140" t="s">
        <v>70</v>
      </c>
      <c r="S27" s="141"/>
      <c r="T27" s="141"/>
      <c r="U27" s="142"/>
      <c r="V27" s="61"/>
    </row>
    <row r="28" spans="1:22" s="15" customFormat="1" ht="7.5" customHeight="1">
      <c r="A28" s="61"/>
      <c r="B28" s="61"/>
      <c r="C28" s="114"/>
      <c r="D28" s="116"/>
      <c r="E28" s="120"/>
      <c r="F28" s="109"/>
      <c r="G28" s="112"/>
      <c r="H28" s="76">
        <f>$F$27-0</f>
        <v>0</v>
      </c>
      <c r="I28" s="76">
        <f>$F$27-16</f>
        <v>-16</v>
      </c>
      <c r="J28" s="76">
        <f>$F$27-19</f>
        <v>-19</v>
      </c>
      <c r="K28" s="76">
        <f>$F$27-22</f>
        <v>-22</v>
      </c>
      <c r="L28" s="76">
        <f>$F$27-26</f>
        <v>-26</v>
      </c>
      <c r="M28" s="76">
        <f>$F$27-28</f>
        <v>-28</v>
      </c>
      <c r="N28" s="76">
        <f>$F$27-31</f>
        <v>-31</v>
      </c>
      <c r="O28" s="76">
        <f>$F$27-34</f>
        <v>-34</v>
      </c>
      <c r="P28" s="76">
        <f>$F$27-38</f>
        <v>-38</v>
      </c>
      <c r="Q28" s="16"/>
      <c r="R28" s="143"/>
      <c r="S28" s="144"/>
      <c r="T28" s="144"/>
      <c r="U28" s="145"/>
      <c r="V28" s="61"/>
    </row>
    <row r="29" spans="1:22" s="15" customFormat="1" ht="3" customHeight="1">
      <c r="A29" s="61"/>
      <c r="B29" s="61"/>
      <c r="C29" s="71"/>
      <c r="D29" s="72"/>
      <c r="E29" s="10"/>
      <c r="F29" s="14"/>
      <c r="G29" s="10"/>
      <c r="H29" s="11"/>
      <c r="I29" s="17"/>
      <c r="J29" s="17"/>
      <c r="K29" s="11"/>
      <c r="L29" s="11"/>
      <c r="M29" s="11"/>
      <c r="N29" s="11"/>
      <c r="O29" s="11"/>
      <c r="P29" s="11"/>
      <c r="Q29" s="16"/>
      <c r="R29" s="70"/>
      <c r="S29" s="74"/>
      <c r="T29" s="74"/>
      <c r="U29" s="74"/>
      <c r="V29" s="61"/>
    </row>
    <row r="30" spans="1:22" s="15" customFormat="1" ht="7.5" customHeight="1">
      <c r="A30" s="61"/>
      <c r="B30" s="61"/>
      <c r="C30" s="113">
        <v>6</v>
      </c>
      <c r="D30" s="117" t="s">
        <v>60</v>
      </c>
      <c r="E30" s="120"/>
      <c r="F30" s="108">
        <f>Eingaben!K32</f>
        <v>0</v>
      </c>
      <c r="G30" s="112"/>
      <c r="H30" s="8" t="s">
        <v>166</v>
      </c>
      <c r="I30" s="8" t="s">
        <v>215</v>
      </c>
      <c r="J30" s="8" t="s">
        <v>100</v>
      </c>
      <c r="K30" s="8" t="s">
        <v>11</v>
      </c>
      <c r="L30" s="8" t="s">
        <v>13</v>
      </c>
      <c r="M30" s="8" t="s">
        <v>101</v>
      </c>
      <c r="N30" s="8" t="s">
        <v>99</v>
      </c>
      <c r="O30" s="8" t="s">
        <v>15</v>
      </c>
      <c r="P30" s="8" t="s">
        <v>102</v>
      </c>
      <c r="Q30" s="16"/>
      <c r="R30" s="140" t="s">
        <v>79</v>
      </c>
      <c r="S30" s="141"/>
      <c r="T30" s="141"/>
      <c r="U30" s="142"/>
      <c r="V30" s="61"/>
    </row>
    <row r="31" spans="1:22" s="15" customFormat="1" ht="7.5" customHeight="1">
      <c r="A31" s="61"/>
      <c r="B31" s="61"/>
      <c r="C31" s="114"/>
      <c r="D31" s="117"/>
      <c r="E31" s="120"/>
      <c r="F31" s="109"/>
      <c r="G31" s="112"/>
      <c r="H31" s="76">
        <f>$F$30-0</f>
        <v>0</v>
      </c>
      <c r="I31" s="76">
        <f>$F$30-15</f>
        <v>-15</v>
      </c>
      <c r="J31" s="76">
        <f>$F$30-20</f>
        <v>-20</v>
      </c>
      <c r="K31" s="76">
        <f>$F$30-22</f>
        <v>-22</v>
      </c>
      <c r="L31" s="76">
        <f>$F$30-26</f>
        <v>-26</v>
      </c>
      <c r="M31" s="76">
        <f>$F$30-29</f>
        <v>-29</v>
      </c>
      <c r="N31" s="76">
        <f>$F$30-31</f>
        <v>-31</v>
      </c>
      <c r="O31" s="76">
        <f>$F$30-33</f>
        <v>-33</v>
      </c>
      <c r="P31" s="76">
        <f>$F$30-36</f>
        <v>-36</v>
      </c>
      <c r="Q31" s="16"/>
      <c r="R31" s="143"/>
      <c r="S31" s="144"/>
      <c r="T31" s="144"/>
      <c r="U31" s="145"/>
      <c r="V31" s="61"/>
    </row>
    <row r="32" spans="1:22" s="15" customFormat="1" ht="3" customHeight="1">
      <c r="A32" s="61"/>
      <c r="B32" s="61"/>
      <c r="C32" s="71"/>
      <c r="D32" s="72"/>
      <c r="E32" s="10"/>
      <c r="F32" s="14"/>
      <c r="G32" s="10"/>
      <c r="H32" s="11"/>
      <c r="I32" s="17"/>
      <c r="J32" s="17"/>
      <c r="K32" s="11"/>
      <c r="L32" s="11"/>
      <c r="M32" s="11"/>
      <c r="N32" s="11"/>
      <c r="O32" s="11"/>
      <c r="P32" s="11"/>
      <c r="Q32" s="16"/>
      <c r="R32" s="70"/>
      <c r="S32" s="74"/>
      <c r="T32" s="74"/>
      <c r="U32" s="74"/>
      <c r="V32" s="61"/>
    </row>
    <row r="33" spans="1:22" s="15" customFormat="1" ht="7.5" customHeight="1">
      <c r="A33" s="61"/>
      <c r="B33" s="61"/>
      <c r="C33" s="113">
        <v>7</v>
      </c>
      <c r="D33" s="117" t="s">
        <v>61</v>
      </c>
      <c r="E33" s="120"/>
      <c r="F33" s="108">
        <f>Eingaben!K35</f>
        <v>0</v>
      </c>
      <c r="G33" s="112"/>
      <c r="H33" s="8" t="s">
        <v>19</v>
      </c>
      <c r="I33" s="8" t="s">
        <v>20</v>
      </c>
      <c r="J33" s="8" t="s">
        <v>104</v>
      </c>
      <c r="K33" s="8" t="s">
        <v>87</v>
      </c>
      <c r="L33" s="8" t="s">
        <v>32</v>
      </c>
      <c r="M33" s="8" t="s">
        <v>105</v>
      </c>
      <c r="N33" s="8" t="s">
        <v>24</v>
      </c>
      <c r="O33" s="8" t="s">
        <v>25</v>
      </c>
      <c r="P33" s="8" t="s">
        <v>106</v>
      </c>
      <c r="Q33" s="16"/>
      <c r="R33" s="140" t="s">
        <v>71</v>
      </c>
      <c r="S33" s="141"/>
      <c r="T33" s="141"/>
      <c r="U33" s="142"/>
      <c r="V33" s="61"/>
    </row>
    <row r="34" spans="1:22" s="15" customFormat="1" ht="7.5" customHeight="1">
      <c r="A34" s="61"/>
      <c r="B34" s="61"/>
      <c r="C34" s="114"/>
      <c r="D34" s="117"/>
      <c r="E34" s="120"/>
      <c r="F34" s="109"/>
      <c r="G34" s="112"/>
      <c r="H34" s="76">
        <f>$F$33-0</f>
        <v>0</v>
      </c>
      <c r="I34" s="76">
        <f>$F$33-5</f>
        <v>-5</v>
      </c>
      <c r="J34" s="76">
        <f>$F$33-7</f>
        <v>-7</v>
      </c>
      <c r="K34" s="76">
        <f>$F$33-9</f>
        <v>-9</v>
      </c>
      <c r="L34" s="76">
        <f>$F$33-10</f>
        <v>-10</v>
      </c>
      <c r="M34" s="76">
        <f>$F$33-12</f>
        <v>-12</v>
      </c>
      <c r="N34" s="76">
        <f>$F$33-13</f>
        <v>-13</v>
      </c>
      <c r="O34" s="76">
        <f>$F$33-15</f>
        <v>-15</v>
      </c>
      <c r="P34" s="76">
        <f>$F$33-17</f>
        <v>-17</v>
      </c>
      <c r="Q34" s="16"/>
      <c r="R34" s="143"/>
      <c r="S34" s="144"/>
      <c r="T34" s="144"/>
      <c r="U34" s="145"/>
      <c r="V34" s="61"/>
    </row>
    <row r="35" spans="1:22" s="15" customFormat="1" ht="3" customHeight="1">
      <c r="A35" s="61"/>
      <c r="B35" s="61"/>
      <c r="C35" s="71"/>
      <c r="D35" s="72"/>
      <c r="E35" s="10"/>
      <c r="F35" s="14"/>
      <c r="G35" s="10"/>
      <c r="H35" s="11"/>
      <c r="I35" s="17"/>
      <c r="J35" s="17"/>
      <c r="K35" s="11"/>
      <c r="L35" s="11"/>
      <c r="M35" s="11"/>
      <c r="N35" s="11"/>
      <c r="O35" s="11"/>
      <c r="P35" s="11"/>
      <c r="Q35" s="16"/>
      <c r="R35" s="70"/>
      <c r="S35" s="74"/>
      <c r="T35" s="74"/>
      <c r="U35" s="74"/>
      <c r="V35" s="61"/>
    </row>
    <row r="36" spans="1:22" s="15" customFormat="1" ht="7.5" customHeight="1">
      <c r="A36" s="61"/>
      <c r="B36" s="61"/>
      <c r="C36" s="113">
        <v>8</v>
      </c>
      <c r="D36" s="117" t="s">
        <v>62</v>
      </c>
      <c r="E36" s="120"/>
      <c r="F36" s="108">
        <f>Eingaben!K38</f>
        <v>0</v>
      </c>
      <c r="G36" s="112"/>
      <c r="H36" s="8" t="s">
        <v>28</v>
      </c>
      <c r="I36" s="8" t="s">
        <v>216</v>
      </c>
      <c r="J36" s="8" t="s">
        <v>107</v>
      </c>
      <c r="K36" s="8" t="s">
        <v>90</v>
      </c>
      <c r="L36" s="8" t="s">
        <v>23</v>
      </c>
      <c r="M36" s="8" t="s">
        <v>94</v>
      </c>
      <c r="N36" s="8" t="s">
        <v>95</v>
      </c>
      <c r="O36" s="8" t="s">
        <v>96</v>
      </c>
      <c r="P36" s="8" t="s">
        <v>108</v>
      </c>
      <c r="Q36" s="16"/>
      <c r="R36" s="140" t="s">
        <v>264</v>
      </c>
      <c r="S36" s="141"/>
      <c r="T36" s="141"/>
      <c r="U36" s="142"/>
      <c r="V36" s="61"/>
    </row>
    <row r="37" spans="1:22" s="15" customFormat="1" ht="7.5" customHeight="1">
      <c r="A37" s="61"/>
      <c r="B37" s="61"/>
      <c r="C37" s="114"/>
      <c r="D37" s="117"/>
      <c r="E37" s="120"/>
      <c r="F37" s="109"/>
      <c r="G37" s="112"/>
      <c r="H37" s="76">
        <f>$F$36-0</f>
        <v>0</v>
      </c>
      <c r="I37" s="76">
        <f>$F$36-3</f>
        <v>-3</v>
      </c>
      <c r="J37" s="76">
        <f>$F$36-6</f>
        <v>-6</v>
      </c>
      <c r="K37" s="76">
        <f>$F$36-9</f>
        <v>-9</v>
      </c>
      <c r="L37" s="76">
        <f>$F$36-11</f>
        <v>-11</v>
      </c>
      <c r="M37" s="76">
        <f>$F$36-13</f>
        <v>-13</v>
      </c>
      <c r="N37" s="76">
        <f>$F$36-16</f>
        <v>-16</v>
      </c>
      <c r="O37" s="76">
        <f>$F$36-19</f>
        <v>-19</v>
      </c>
      <c r="P37" s="76">
        <f>$F$36-22</f>
        <v>-22</v>
      </c>
      <c r="Q37" s="16"/>
      <c r="R37" s="143"/>
      <c r="S37" s="144"/>
      <c r="T37" s="144"/>
      <c r="U37" s="145"/>
      <c r="V37" s="61"/>
    </row>
    <row r="38" spans="1:22" s="15" customFormat="1" ht="3" customHeight="1">
      <c r="A38" s="61"/>
      <c r="B38" s="61"/>
      <c r="C38" s="71"/>
      <c r="D38" s="72"/>
      <c r="E38" s="10"/>
      <c r="F38" s="14"/>
      <c r="G38" s="10"/>
      <c r="H38" s="11"/>
      <c r="I38" s="17"/>
      <c r="J38" s="17"/>
      <c r="K38" s="11"/>
      <c r="L38" s="11"/>
      <c r="M38" s="11"/>
      <c r="N38" s="11"/>
      <c r="O38" s="11"/>
      <c r="P38" s="11"/>
      <c r="Q38" s="16"/>
      <c r="R38" s="70"/>
      <c r="S38" s="74"/>
      <c r="T38" s="74"/>
      <c r="U38" s="74"/>
      <c r="V38" s="61"/>
    </row>
    <row r="39" spans="1:22" s="15" customFormat="1" ht="7.5" customHeight="1">
      <c r="A39" s="61"/>
      <c r="B39" s="61"/>
      <c r="C39" s="113">
        <v>9</v>
      </c>
      <c r="D39" s="117" t="s">
        <v>238</v>
      </c>
      <c r="E39" s="120"/>
      <c r="F39" s="108">
        <f>Eingaben!K41</f>
        <v>0</v>
      </c>
      <c r="G39" s="112"/>
      <c r="H39" s="8" t="s">
        <v>109</v>
      </c>
      <c r="I39" s="8" t="s">
        <v>26</v>
      </c>
      <c r="J39" s="8" t="s">
        <v>110</v>
      </c>
      <c r="K39" s="8" t="s">
        <v>111</v>
      </c>
      <c r="L39" s="8" t="s">
        <v>13</v>
      </c>
      <c r="M39" s="8" t="s">
        <v>14</v>
      </c>
      <c r="N39" s="8" t="s">
        <v>112</v>
      </c>
      <c r="O39" s="8" t="s">
        <v>217</v>
      </c>
      <c r="P39" s="8" t="s">
        <v>218</v>
      </c>
      <c r="Q39" s="16"/>
      <c r="R39" s="140" t="s">
        <v>237</v>
      </c>
      <c r="S39" s="141"/>
      <c r="T39" s="141"/>
      <c r="U39" s="142"/>
      <c r="V39" s="61"/>
    </row>
    <row r="40" spans="1:22" s="15" customFormat="1" ht="7.5" customHeight="1">
      <c r="A40" s="61"/>
      <c r="B40" s="61"/>
      <c r="C40" s="114"/>
      <c r="D40" s="117"/>
      <c r="E40" s="120"/>
      <c r="F40" s="109"/>
      <c r="G40" s="112"/>
      <c r="H40" s="76">
        <f>$F$39-0</f>
        <v>0</v>
      </c>
      <c r="I40" s="76">
        <f>$F$39-17</f>
        <v>-17</v>
      </c>
      <c r="J40" s="76">
        <f>$F$39-21</f>
        <v>-21</v>
      </c>
      <c r="K40" s="76">
        <f>$F$39-24</f>
        <v>-24</v>
      </c>
      <c r="L40" s="76">
        <f>$F$39-26</f>
        <v>-26</v>
      </c>
      <c r="M40" s="76">
        <f>$F$39-29</f>
        <v>-29</v>
      </c>
      <c r="N40" s="76">
        <f>$F$39-33</f>
        <v>-33</v>
      </c>
      <c r="O40" s="76">
        <f>$F$39-37</f>
        <v>-37</v>
      </c>
      <c r="P40" s="76">
        <f>$F$39-41</f>
        <v>-41</v>
      </c>
      <c r="Q40" s="16"/>
      <c r="R40" s="143"/>
      <c r="S40" s="144"/>
      <c r="T40" s="144"/>
      <c r="U40" s="145"/>
      <c r="V40" s="61"/>
    </row>
    <row r="41" spans="1:22" s="15" customFormat="1" ht="3" customHeight="1" thickBot="1">
      <c r="A41" s="61"/>
      <c r="B41" s="61"/>
      <c r="C41" s="71"/>
      <c r="D41" s="72"/>
      <c r="E41" s="10"/>
      <c r="F41" s="14"/>
      <c r="G41" s="10"/>
      <c r="H41" s="11"/>
      <c r="I41" s="17"/>
      <c r="J41" s="17"/>
      <c r="K41" s="11"/>
      <c r="L41" s="11"/>
      <c r="M41" s="11"/>
      <c r="N41" s="11"/>
      <c r="O41" s="11"/>
      <c r="P41" s="11"/>
      <c r="Q41" s="16"/>
      <c r="R41" s="70"/>
      <c r="S41" s="74"/>
      <c r="T41" s="74"/>
      <c r="U41" s="74"/>
      <c r="V41" s="61"/>
    </row>
    <row r="42" spans="1:22" s="15" customFormat="1" ht="7.5" customHeight="1">
      <c r="A42" s="61"/>
      <c r="B42" s="61"/>
      <c r="C42" s="196" t="s">
        <v>64</v>
      </c>
      <c r="D42" s="198" t="s">
        <v>189</v>
      </c>
      <c r="E42" s="173"/>
      <c r="F42" s="181">
        <f>F18+F21+F24</f>
        <v>0</v>
      </c>
      <c r="G42" s="112"/>
      <c r="H42" s="8" t="s">
        <v>113</v>
      </c>
      <c r="I42" s="8" t="s">
        <v>24</v>
      </c>
      <c r="J42" s="8" t="s">
        <v>114</v>
      </c>
      <c r="K42" s="8" t="s">
        <v>52</v>
      </c>
      <c r="L42" s="8" t="s">
        <v>219</v>
      </c>
      <c r="M42" s="8" t="s">
        <v>220</v>
      </c>
      <c r="N42" s="8" t="s">
        <v>116</v>
      </c>
      <c r="O42" s="8" t="s">
        <v>117</v>
      </c>
      <c r="P42" s="8" t="s">
        <v>118</v>
      </c>
      <c r="Q42" s="16"/>
      <c r="R42" s="186" t="s">
        <v>78</v>
      </c>
      <c r="S42" s="187"/>
      <c r="T42" s="187"/>
      <c r="U42" s="188"/>
      <c r="V42" s="61"/>
    </row>
    <row r="43" spans="1:22" s="15" customFormat="1" ht="7.5" customHeight="1" thickBot="1">
      <c r="A43" s="61"/>
      <c r="B43" s="61"/>
      <c r="C43" s="197"/>
      <c r="D43" s="199"/>
      <c r="E43" s="173"/>
      <c r="F43" s="182"/>
      <c r="G43" s="112"/>
      <c r="H43" s="76">
        <f>$F$42-0</f>
        <v>0</v>
      </c>
      <c r="I43" s="76">
        <f>$F$42-13</f>
        <v>-13</v>
      </c>
      <c r="J43" s="76">
        <f>$F$42-15</f>
        <v>-15</v>
      </c>
      <c r="K43" s="76">
        <f>$F$42-18</f>
        <v>-18</v>
      </c>
      <c r="L43" s="76">
        <f>$F$42-21</f>
        <v>-21</v>
      </c>
      <c r="M43" s="76">
        <f>$F$42-23</f>
        <v>-23</v>
      </c>
      <c r="N43" s="76">
        <f>$F$42-27</f>
        <v>-27</v>
      </c>
      <c r="O43" s="76">
        <f>$F$42-29</f>
        <v>-29</v>
      </c>
      <c r="P43" s="76">
        <f>$F$42-30</f>
        <v>-30</v>
      </c>
      <c r="Q43" s="16"/>
      <c r="R43" s="189"/>
      <c r="S43" s="190"/>
      <c r="T43" s="190"/>
      <c r="U43" s="191"/>
      <c r="V43" s="61"/>
    </row>
    <row r="44" spans="1:22" s="15" customFormat="1" ht="3" customHeight="1" thickBot="1">
      <c r="A44" s="61"/>
      <c r="B44" s="61"/>
      <c r="C44" s="71"/>
      <c r="D44" s="72"/>
      <c r="E44" s="10"/>
      <c r="F44" s="14"/>
      <c r="G44" s="10"/>
      <c r="H44" s="11"/>
      <c r="I44" s="17"/>
      <c r="J44" s="17"/>
      <c r="K44" s="11"/>
      <c r="L44" s="11"/>
      <c r="M44" s="11"/>
      <c r="N44" s="11"/>
      <c r="O44" s="11"/>
      <c r="P44" s="11"/>
      <c r="Q44" s="16"/>
      <c r="R44" s="70"/>
      <c r="S44" s="74"/>
      <c r="T44" s="74"/>
      <c r="U44" s="74"/>
      <c r="V44" s="61"/>
    </row>
    <row r="45" spans="1:22" s="15" customFormat="1" ht="7.5" customHeight="1">
      <c r="A45" s="61"/>
      <c r="B45" s="61"/>
      <c r="C45" s="192" t="s">
        <v>7</v>
      </c>
      <c r="D45" s="194" t="s">
        <v>66</v>
      </c>
      <c r="E45" s="173"/>
      <c r="F45" s="176">
        <f>F15+F27+F33</f>
        <v>0</v>
      </c>
      <c r="G45" s="112"/>
      <c r="H45" s="8" t="s">
        <v>119</v>
      </c>
      <c r="I45" s="8" t="s">
        <v>120</v>
      </c>
      <c r="J45" s="8" t="s">
        <v>121</v>
      </c>
      <c r="K45" s="8" t="s">
        <v>122</v>
      </c>
      <c r="L45" s="8" t="s">
        <v>221</v>
      </c>
      <c r="M45" s="8" t="s">
        <v>222</v>
      </c>
      <c r="N45" s="8" t="s">
        <v>223</v>
      </c>
      <c r="O45" s="8" t="s">
        <v>123</v>
      </c>
      <c r="P45" s="8" t="s">
        <v>124</v>
      </c>
      <c r="Q45" s="16"/>
      <c r="R45" s="133" t="s">
        <v>75</v>
      </c>
      <c r="S45" s="134"/>
      <c r="T45" s="134"/>
      <c r="U45" s="135"/>
      <c r="V45" s="61"/>
    </row>
    <row r="46" spans="1:22" s="15" customFormat="1" ht="7.5" customHeight="1" thickBot="1">
      <c r="A46" s="61"/>
      <c r="B46" s="61"/>
      <c r="C46" s="193"/>
      <c r="D46" s="195"/>
      <c r="E46" s="173"/>
      <c r="F46" s="177"/>
      <c r="G46" s="112"/>
      <c r="H46" s="76">
        <f>$F$45-0</f>
        <v>0</v>
      </c>
      <c r="I46" s="76">
        <f>$F$45-55</f>
        <v>-55</v>
      </c>
      <c r="J46" s="76">
        <f>$F$45-65</f>
        <v>-65</v>
      </c>
      <c r="K46" s="76">
        <f>$F$45-72</f>
        <v>-72</v>
      </c>
      <c r="L46" s="76">
        <f>$F$45-81</f>
        <v>-81</v>
      </c>
      <c r="M46" s="76">
        <f>$F$45-86</f>
        <v>-86</v>
      </c>
      <c r="N46" s="76">
        <f>$F$45-94</f>
        <v>-94</v>
      </c>
      <c r="O46" s="76">
        <f>$F$45-101</f>
        <v>-101</v>
      </c>
      <c r="P46" s="76">
        <f>$F$45-109</f>
        <v>-109</v>
      </c>
      <c r="Q46" s="16"/>
      <c r="R46" s="136"/>
      <c r="S46" s="137"/>
      <c r="T46" s="137"/>
      <c r="U46" s="138"/>
      <c r="V46" s="61"/>
    </row>
    <row r="47" spans="1:22" s="15" customFormat="1" ht="3" customHeight="1" thickBot="1">
      <c r="A47" s="61"/>
      <c r="B47" s="61"/>
      <c r="C47" s="71"/>
      <c r="D47" s="72"/>
      <c r="E47" s="10"/>
      <c r="F47" s="14"/>
      <c r="G47" s="10"/>
      <c r="H47" s="11"/>
      <c r="I47" s="17"/>
      <c r="J47" s="17"/>
      <c r="K47" s="11"/>
      <c r="L47" s="11"/>
      <c r="M47" s="11"/>
      <c r="N47" s="11"/>
      <c r="O47" s="11"/>
      <c r="P47" s="11"/>
      <c r="Q47" s="16"/>
      <c r="R47" s="70"/>
      <c r="S47" s="74"/>
      <c r="T47" s="74"/>
      <c r="U47" s="74"/>
      <c r="V47" s="61"/>
    </row>
    <row r="48" spans="1:22" s="15" customFormat="1" ht="7.5" customHeight="1">
      <c r="A48" s="61"/>
      <c r="B48" s="61"/>
      <c r="C48" s="192" t="s">
        <v>10</v>
      </c>
      <c r="D48" s="194" t="s">
        <v>67</v>
      </c>
      <c r="E48" s="173"/>
      <c r="F48" s="176">
        <f>F18+F21+F24+F30</f>
        <v>0</v>
      </c>
      <c r="G48" s="112"/>
      <c r="H48" s="8" t="s">
        <v>224</v>
      </c>
      <c r="I48" s="8" t="s">
        <v>225</v>
      </c>
      <c r="J48" s="8" t="s">
        <v>125</v>
      </c>
      <c r="K48" s="8" t="s">
        <v>126</v>
      </c>
      <c r="L48" s="8" t="s">
        <v>127</v>
      </c>
      <c r="M48" s="8" t="s">
        <v>128</v>
      </c>
      <c r="N48" s="8" t="s">
        <v>129</v>
      </c>
      <c r="O48" s="8" t="s">
        <v>130</v>
      </c>
      <c r="P48" s="8" t="s">
        <v>131</v>
      </c>
      <c r="Q48" s="16"/>
      <c r="R48" s="133" t="s">
        <v>76</v>
      </c>
      <c r="S48" s="134"/>
      <c r="T48" s="134"/>
      <c r="U48" s="135"/>
      <c r="V48" s="61"/>
    </row>
    <row r="49" spans="1:22" s="15" customFormat="1" ht="7.5" customHeight="1" thickBot="1">
      <c r="A49" s="61"/>
      <c r="B49" s="61"/>
      <c r="C49" s="193"/>
      <c r="D49" s="195"/>
      <c r="E49" s="173"/>
      <c r="F49" s="177"/>
      <c r="G49" s="112"/>
      <c r="H49" s="76">
        <f>$F$48-0</f>
        <v>0</v>
      </c>
      <c r="I49" s="76">
        <f>$F$48-30</f>
        <v>-30</v>
      </c>
      <c r="J49" s="76">
        <f>$F$48-36</f>
        <v>-36</v>
      </c>
      <c r="K49" s="76">
        <f>$F$48-42</f>
        <v>-42</v>
      </c>
      <c r="L49" s="76">
        <f>$F$48-47</f>
        <v>-47</v>
      </c>
      <c r="M49" s="76">
        <f>$F$48-51</f>
        <v>-51</v>
      </c>
      <c r="N49" s="76">
        <f>$F$48-57</f>
        <v>-57</v>
      </c>
      <c r="O49" s="76">
        <f>$F$48-62</f>
        <v>-62</v>
      </c>
      <c r="P49" s="76">
        <f>$F$48-64</f>
        <v>-64</v>
      </c>
      <c r="Q49" s="16"/>
      <c r="R49" s="136"/>
      <c r="S49" s="137"/>
      <c r="T49" s="137"/>
      <c r="U49" s="138"/>
      <c r="V49" s="61"/>
    </row>
    <row r="50" spans="1:22" s="15" customFormat="1" ht="3" customHeight="1" thickBot="1">
      <c r="A50" s="61"/>
      <c r="B50" s="61"/>
      <c r="C50" s="71"/>
      <c r="D50" s="72"/>
      <c r="E50" s="10"/>
      <c r="F50" s="14"/>
      <c r="G50" s="10"/>
      <c r="H50" s="11"/>
      <c r="I50" s="17"/>
      <c r="J50" s="17"/>
      <c r="K50" s="11"/>
      <c r="L50" s="11"/>
      <c r="M50" s="11"/>
      <c r="N50" s="11"/>
      <c r="O50" s="11"/>
      <c r="P50" s="11"/>
      <c r="Q50" s="16"/>
      <c r="R50" s="70"/>
      <c r="S50" s="74"/>
      <c r="T50" s="74"/>
      <c r="U50" s="74"/>
      <c r="V50" s="61"/>
    </row>
    <row r="51" spans="1:22" s="15" customFormat="1" ht="7.5" customHeight="1">
      <c r="A51" s="61"/>
      <c r="B51" s="61"/>
      <c r="C51" s="192" t="s">
        <v>54</v>
      </c>
      <c r="D51" s="194" t="s">
        <v>68</v>
      </c>
      <c r="E51" s="173"/>
      <c r="F51" s="176">
        <f>F36+F39</f>
        <v>0</v>
      </c>
      <c r="G51" s="112"/>
      <c r="H51" s="8" t="s">
        <v>132</v>
      </c>
      <c r="I51" s="8" t="s">
        <v>133</v>
      </c>
      <c r="J51" s="8" t="s">
        <v>14</v>
      </c>
      <c r="K51" s="8" t="s">
        <v>112</v>
      </c>
      <c r="L51" s="8" t="s">
        <v>17</v>
      </c>
      <c r="M51" s="8" t="s">
        <v>18</v>
      </c>
      <c r="N51" s="8" t="s">
        <v>134</v>
      </c>
      <c r="O51" s="8" t="s">
        <v>135</v>
      </c>
      <c r="P51" s="8" t="s">
        <v>136</v>
      </c>
      <c r="Q51" s="16"/>
      <c r="R51" s="133" t="s">
        <v>77</v>
      </c>
      <c r="S51" s="134"/>
      <c r="T51" s="134"/>
      <c r="U51" s="135"/>
      <c r="V51" s="61"/>
    </row>
    <row r="52" spans="1:22" s="15" customFormat="1" ht="7.5" customHeight="1" thickBot="1">
      <c r="A52" s="61"/>
      <c r="B52" s="61"/>
      <c r="C52" s="193"/>
      <c r="D52" s="195"/>
      <c r="E52" s="173"/>
      <c r="F52" s="177"/>
      <c r="G52" s="112"/>
      <c r="H52" s="76">
        <f>$F$51-0</f>
        <v>0</v>
      </c>
      <c r="I52" s="76">
        <f>$F$51-24</f>
        <v>-24</v>
      </c>
      <c r="J52" s="76">
        <f>$F$51-29</f>
        <v>-29</v>
      </c>
      <c r="K52" s="76">
        <f>$F$51-33</f>
        <v>-33</v>
      </c>
      <c r="L52" s="76">
        <f>$F$51-37</f>
        <v>-37</v>
      </c>
      <c r="M52" s="76">
        <f>$F$51-43</f>
        <v>-43</v>
      </c>
      <c r="N52" s="76">
        <f>$F$51-48</f>
        <v>-48</v>
      </c>
      <c r="O52" s="76">
        <f>$F$51-54</f>
        <v>-54</v>
      </c>
      <c r="P52" s="76">
        <f>$F$51-61</f>
        <v>-61</v>
      </c>
      <c r="Q52" s="16"/>
      <c r="R52" s="136"/>
      <c r="S52" s="137"/>
      <c r="T52" s="137"/>
      <c r="U52" s="138"/>
      <c r="V52" s="61"/>
    </row>
    <row r="53" spans="1:22" s="15" customFormat="1" ht="3" customHeight="1" thickBot="1">
      <c r="A53" s="61"/>
      <c r="B53" s="61"/>
      <c r="C53" s="71"/>
      <c r="D53" s="72"/>
      <c r="E53" s="10"/>
      <c r="F53" s="14"/>
      <c r="G53" s="10"/>
      <c r="H53" s="11"/>
      <c r="I53" s="17"/>
      <c r="J53" s="17"/>
      <c r="K53" s="11"/>
      <c r="L53" s="11"/>
      <c r="M53" s="11"/>
      <c r="N53" s="11"/>
      <c r="O53" s="11"/>
      <c r="P53" s="11"/>
      <c r="Q53" s="16"/>
      <c r="R53" s="70"/>
      <c r="S53" s="74"/>
      <c r="T53" s="74"/>
      <c r="U53" s="74"/>
      <c r="V53" s="61"/>
    </row>
    <row r="54" spans="1:22" s="15" customFormat="1" ht="7.5" customHeight="1">
      <c r="A54" s="61"/>
      <c r="B54" s="61"/>
      <c r="C54" s="169" t="s">
        <v>65</v>
      </c>
      <c r="D54" s="171" t="s">
        <v>63</v>
      </c>
      <c r="E54" s="173"/>
      <c r="F54" s="174">
        <f>F15+F18+F21+F24+F27+F30+F33+F36+F39</f>
        <v>0</v>
      </c>
      <c r="G54" s="112"/>
      <c r="H54" s="8" t="s">
        <v>226</v>
      </c>
      <c r="I54" s="8" t="s">
        <v>227</v>
      </c>
      <c r="J54" s="8" t="s">
        <v>137</v>
      </c>
      <c r="K54" s="8" t="s">
        <v>228</v>
      </c>
      <c r="L54" s="8" t="s">
        <v>229</v>
      </c>
      <c r="M54" s="8" t="s">
        <v>230</v>
      </c>
      <c r="N54" s="8" t="s">
        <v>138</v>
      </c>
      <c r="O54" s="8" t="s">
        <v>231</v>
      </c>
      <c r="P54" s="8" t="s">
        <v>232</v>
      </c>
      <c r="Q54" s="16"/>
      <c r="R54" s="127" t="s">
        <v>239</v>
      </c>
      <c r="S54" s="128"/>
      <c r="T54" s="128"/>
      <c r="U54" s="129"/>
      <c r="V54" s="61"/>
    </row>
    <row r="55" spans="1:22" s="15" customFormat="1" ht="7.5" customHeight="1" thickBot="1">
      <c r="A55" s="61"/>
      <c r="B55" s="61"/>
      <c r="C55" s="170"/>
      <c r="D55" s="172"/>
      <c r="E55" s="173"/>
      <c r="F55" s="175"/>
      <c r="G55" s="112"/>
      <c r="H55" s="76">
        <f>$F$54-0</f>
        <v>0</v>
      </c>
      <c r="I55" s="76">
        <f>$F$54-128</f>
        <v>-128</v>
      </c>
      <c r="J55" s="76">
        <f>$F$54-139</f>
        <v>-139</v>
      </c>
      <c r="K55" s="76">
        <f>$F$54-152</f>
        <v>-152</v>
      </c>
      <c r="L55" s="76">
        <f>$F$54-165</f>
        <v>-165</v>
      </c>
      <c r="M55" s="76">
        <f>$F$54-179</f>
        <v>-179</v>
      </c>
      <c r="N55" s="76">
        <f>$F$54-194</f>
        <v>-194</v>
      </c>
      <c r="O55" s="76">
        <f>$F$54-205</f>
        <v>-205</v>
      </c>
      <c r="P55" s="76">
        <f>$F$54-223</f>
        <v>-223</v>
      </c>
      <c r="Q55" s="16"/>
      <c r="R55" s="130"/>
      <c r="S55" s="131"/>
      <c r="T55" s="131"/>
      <c r="U55" s="132"/>
      <c r="V55" s="61"/>
    </row>
    <row r="56" spans="1:22" s="15" customFormat="1" ht="15" customHeight="1" thickBot="1">
      <c r="A56" s="61"/>
      <c r="B56" s="61"/>
      <c r="C56" s="14"/>
      <c r="D56" s="25"/>
      <c r="E56" s="10"/>
      <c r="F56" s="14"/>
      <c r="G56" s="10"/>
      <c r="H56" s="11"/>
      <c r="I56" s="17"/>
      <c r="J56" s="17"/>
      <c r="K56" s="11"/>
      <c r="L56" s="11"/>
      <c r="M56" s="11"/>
      <c r="N56" s="11"/>
      <c r="O56" s="11"/>
      <c r="P56" s="11"/>
      <c r="Q56" s="16"/>
      <c r="R56" s="62"/>
      <c r="S56" s="63"/>
      <c r="T56" s="63"/>
      <c r="U56" s="63"/>
      <c r="V56" s="61"/>
    </row>
    <row r="57" spans="1:22" s="5" customFormat="1" ht="9.75" customHeight="1">
      <c r="A57" s="3"/>
      <c r="B57" s="3"/>
      <c r="C57" s="3"/>
      <c r="D57" s="160"/>
      <c r="E57" s="163">
        <f>F54</f>
        <v>0</v>
      </c>
      <c r="F57" s="164"/>
      <c r="G57" s="164"/>
      <c r="H57" s="165"/>
      <c r="I57" s="104" t="s">
        <v>273</v>
      </c>
      <c r="J57" s="104"/>
      <c r="K57" s="104"/>
      <c r="L57" s="104"/>
      <c r="M57" s="104"/>
      <c r="N57" s="3"/>
      <c r="O57" s="3"/>
      <c r="P57" s="3"/>
      <c r="Q57" s="3"/>
      <c r="R57" s="2"/>
      <c r="S57" s="3"/>
      <c r="T57" s="3"/>
      <c r="U57" s="3"/>
      <c r="V57" s="3"/>
    </row>
    <row r="58" spans="1:22" s="5" customFormat="1" ht="9.75" customHeight="1" thickBot="1">
      <c r="A58" s="3"/>
      <c r="B58" s="3"/>
      <c r="C58" s="3"/>
      <c r="D58" s="160"/>
      <c r="E58" s="166"/>
      <c r="F58" s="167"/>
      <c r="G58" s="167"/>
      <c r="H58" s="168"/>
      <c r="I58" s="104"/>
      <c r="J58" s="104"/>
      <c r="K58" s="104"/>
      <c r="L58" s="104"/>
      <c r="M58" s="104"/>
      <c r="N58" s="3"/>
      <c r="O58" s="3"/>
      <c r="P58" s="3"/>
      <c r="Q58" s="3"/>
      <c r="R58" s="2"/>
      <c r="S58" s="3"/>
      <c r="T58" s="3"/>
      <c r="U58" s="3"/>
      <c r="V58" s="3"/>
    </row>
    <row r="59" spans="1:22" s="5" customFormat="1" ht="6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  <c r="S59" s="3"/>
      <c r="T59" s="3"/>
      <c r="U59" s="3"/>
      <c r="V59" s="3"/>
    </row>
    <row r="60" spans="1:22" s="5" customFormat="1" ht="9.75" customHeight="1">
      <c r="A60" s="3"/>
      <c r="B60" s="3"/>
      <c r="C60" s="3"/>
      <c r="D60" s="3"/>
      <c r="E60" s="121" t="str">
        <f>VLOOKUP(E57,'CH-Normen 2005 A'!A2:C352,2,FALSE)</f>
        <v>≤54</v>
      </c>
      <c r="F60" s="122"/>
      <c r="G60" s="122"/>
      <c r="H60" s="123"/>
      <c r="I60" s="104" t="s">
        <v>37</v>
      </c>
      <c r="J60" s="104"/>
      <c r="K60" s="104"/>
      <c r="L60" s="104"/>
      <c r="M60" s="104"/>
      <c r="N60" s="3"/>
      <c r="O60" s="3"/>
      <c r="P60" s="3"/>
      <c r="Q60" s="3"/>
      <c r="R60" s="2"/>
      <c r="S60" s="3"/>
      <c r="T60" s="3"/>
      <c r="U60" s="3"/>
      <c r="V60" s="3"/>
    </row>
    <row r="61" spans="1:22" s="5" customFormat="1" ht="9.75" customHeight="1" thickBot="1">
      <c r="A61" s="3"/>
      <c r="B61" s="3"/>
      <c r="C61" s="3"/>
      <c r="D61" s="3"/>
      <c r="E61" s="124"/>
      <c r="F61" s="125"/>
      <c r="G61" s="125"/>
      <c r="H61" s="126"/>
      <c r="I61" s="104"/>
      <c r="J61" s="104"/>
      <c r="K61" s="104"/>
      <c r="L61" s="104"/>
      <c r="M61" s="104"/>
      <c r="N61" s="3"/>
      <c r="O61" s="3"/>
      <c r="P61" s="3"/>
      <c r="Q61" s="3"/>
      <c r="R61" s="2"/>
      <c r="S61" s="3"/>
      <c r="T61" s="3"/>
      <c r="U61" s="3"/>
      <c r="V61" s="3"/>
    </row>
    <row r="62" spans="1:22" s="5" customFormat="1" ht="6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3"/>
      <c r="T62" s="3"/>
      <c r="U62" s="3"/>
      <c r="V62" s="3"/>
    </row>
    <row r="63" spans="1:22" s="5" customFormat="1" ht="9.75" customHeight="1">
      <c r="A63" s="3"/>
      <c r="B63" s="3"/>
      <c r="C63" s="3"/>
      <c r="D63" s="3"/>
      <c r="E63" s="146">
        <f>VLOOKUP(E57,'CH-Normen 2005 A'!A2:C352,3,FALSE)</f>
        <v>0</v>
      </c>
      <c r="F63" s="147"/>
      <c r="G63" s="147"/>
      <c r="H63" s="148"/>
      <c r="I63" s="104" t="s">
        <v>38</v>
      </c>
      <c r="J63" s="104"/>
      <c r="K63" s="104"/>
      <c r="L63" s="104"/>
      <c r="M63" s="104"/>
      <c r="N63" s="3"/>
      <c r="O63" s="3"/>
      <c r="P63" s="3"/>
      <c r="Q63" s="3"/>
      <c r="R63" s="2"/>
      <c r="S63" s="3"/>
      <c r="T63" s="3"/>
      <c r="U63" s="3"/>
      <c r="V63" s="3"/>
    </row>
    <row r="64" spans="1:22" s="5" customFormat="1" ht="9.75" customHeight="1" thickBot="1">
      <c r="A64" s="3"/>
      <c r="B64" s="3"/>
      <c r="C64" s="3"/>
      <c r="D64" s="3"/>
      <c r="E64" s="149"/>
      <c r="F64" s="150"/>
      <c r="G64" s="150"/>
      <c r="H64" s="151"/>
      <c r="I64" s="104"/>
      <c r="J64" s="104"/>
      <c r="K64" s="104"/>
      <c r="L64" s="104"/>
      <c r="M64" s="104"/>
      <c r="N64" s="3"/>
      <c r="O64" s="3"/>
      <c r="P64" s="3"/>
      <c r="Q64" s="3"/>
      <c r="R64" s="2"/>
      <c r="S64" s="3"/>
      <c r="T64" s="3"/>
      <c r="U64" s="3"/>
      <c r="V64" s="3"/>
    </row>
    <row r="65" spans="1:22" s="5" customFormat="1" ht="9.75" customHeight="1">
      <c r="A65" s="3"/>
      <c r="B65" s="3"/>
      <c r="C65" s="3"/>
      <c r="D65" s="3"/>
      <c r="E65" s="73"/>
      <c r="F65" s="73"/>
      <c r="G65" s="73"/>
      <c r="H65" s="73"/>
      <c r="I65" s="69"/>
      <c r="J65" s="69"/>
      <c r="K65" s="69"/>
      <c r="L65" s="69"/>
      <c r="M65" s="69"/>
      <c r="N65" s="3"/>
      <c r="O65" s="3"/>
      <c r="P65" s="3"/>
      <c r="Q65" s="3"/>
      <c r="R65" s="2"/>
      <c r="S65" s="3"/>
      <c r="T65" s="3"/>
      <c r="U65" s="3"/>
      <c r="V65" s="3"/>
    </row>
    <row r="66" spans="1:22" s="5" customFormat="1" ht="12.75">
      <c r="A66" s="3"/>
      <c r="B66" s="3"/>
      <c r="C66" s="3" t="s">
        <v>80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3"/>
      <c r="T66" s="139" t="s">
        <v>275</v>
      </c>
      <c r="U66" s="139"/>
      <c r="V66" s="3"/>
    </row>
    <row r="67" spans="1:22" s="5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3"/>
      <c r="T67" s="3"/>
      <c r="U67" s="3"/>
      <c r="V67" s="3"/>
    </row>
    <row r="68" spans="1:22" ht="12.75">
      <c r="A68" s="4"/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6"/>
      <c r="S68" s="4"/>
      <c r="T68" s="4"/>
      <c r="U68" s="4"/>
      <c r="V68" s="4"/>
    </row>
    <row r="69" spans="1:22" ht="12.75">
      <c r="A69" s="4"/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6"/>
      <c r="S69" s="4"/>
      <c r="T69" s="4"/>
      <c r="U69" s="4"/>
      <c r="V69" s="4"/>
    </row>
    <row r="70" spans="1:22" ht="12.75">
      <c r="A70" s="4"/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6"/>
      <c r="S70" s="4"/>
      <c r="T70" s="4"/>
      <c r="U70" s="4"/>
      <c r="V70" s="4"/>
    </row>
    <row r="71" spans="1:22" ht="12.75">
      <c r="A71" s="4"/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6"/>
      <c r="S71" s="4"/>
      <c r="T71" s="4"/>
      <c r="U71" s="4"/>
      <c r="V71" s="4"/>
    </row>
    <row r="72" spans="1:22" ht="12.75">
      <c r="A72" s="4"/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6"/>
      <c r="S72" s="4"/>
      <c r="T72" s="4"/>
      <c r="U72" s="4"/>
      <c r="V72" s="4"/>
    </row>
    <row r="73" spans="1:22" ht="12.75">
      <c r="A73" s="4"/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6"/>
      <c r="S73" s="4"/>
      <c r="T73" s="4"/>
      <c r="U73" s="4"/>
      <c r="V73" s="4"/>
    </row>
    <row r="74" spans="1:22" ht="12.75">
      <c r="A74" s="4"/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6"/>
      <c r="S74" s="4"/>
      <c r="T74" s="4"/>
      <c r="U74" s="4"/>
      <c r="V74" s="4"/>
    </row>
    <row r="75" spans="1:22" ht="12.75">
      <c r="A75" s="4"/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6"/>
      <c r="S75" s="4"/>
      <c r="T75" s="4"/>
      <c r="U75" s="4"/>
      <c r="V75" s="4"/>
    </row>
    <row r="76" spans="1:22" ht="12.75">
      <c r="A76" s="4"/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6"/>
      <c r="S76" s="4"/>
      <c r="T76" s="4"/>
      <c r="U76" s="4"/>
      <c r="V76" s="4"/>
    </row>
    <row r="77" spans="1:22" ht="12.75">
      <c r="A77" s="4"/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6"/>
      <c r="S77" s="4"/>
      <c r="T77" s="4"/>
      <c r="U77" s="4"/>
      <c r="V77" s="4"/>
    </row>
    <row r="78" spans="1:22" ht="12.75">
      <c r="A78" s="4"/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6"/>
      <c r="S78" s="4"/>
      <c r="T78" s="4"/>
      <c r="U78" s="4"/>
      <c r="V78" s="4"/>
    </row>
    <row r="79" spans="1:22" ht="12.75">
      <c r="A79" s="4"/>
      <c r="B79" s="4"/>
      <c r="C79" s="3"/>
      <c r="D79" s="3">
        <f>Eingaben!G59</f>
        <v>26</v>
      </c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56"/>
      <c r="S79" s="4"/>
      <c r="T79" s="4"/>
      <c r="U79" s="4"/>
      <c r="V79" s="4"/>
    </row>
    <row r="80" spans="1:22" ht="12.75">
      <c r="A80" s="4"/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56"/>
      <c r="S80" s="4"/>
      <c r="T80" s="4"/>
      <c r="U80" s="4"/>
      <c r="V80" s="4"/>
    </row>
    <row r="81" spans="1:22" ht="12.75">
      <c r="A81" s="4"/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56"/>
      <c r="S81" s="4"/>
      <c r="T81" s="4"/>
      <c r="U81" s="4"/>
      <c r="V81" s="4"/>
    </row>
    <row r="82" spans="1:22" ht="12.75">
      <c r="A82" s="4"/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6"/>
      <c r="S82" s="4"/>
      <c r="T82" s="4"/>
      <c r="U82" s="4"/>
      <c r="V82" s="4"/>
    </row>
    <row r="83" spans="1:22" ht="12.75">
      <c r="A83" s="4"/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56"/>
      <c r="S83" s="4"/>
      <c r="T83" s="4"/>
      <c r="U83" s="4"/>
      <c r="V83" s="4"/>
    </row>
    <row r="84" spans="1:22" ht="12.75">
      <c r="A84" s="4"/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6"/>
      <c r="S84" s="4"/>
      <c r="T84" s="4"/>
      <c r="U84" s="4"/>
      <c r="V84" s="4"/>
    </row>
    <row r="85" spans="1:22" ht="12.75">
      <c r="A85" s="4"/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6"/>
      <c r="S85" s="4"/>
      <c r="T85" s="4"/>
      <c r="U85" s="4"/>
      <c r="V85" s="4"/>
    </row>
    <row r="86" spans="1:22" ht="12.75">
      <c r="A86" s="4"/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56"/>
      <c r="S86" s="4"/>
      <c r="T86" s="4"/>
      <c r="U86" s="4"/>
      <c r="V86" s="4"/>
    </row>
    <row r="87" spans="1:22" ht="12.75">
      <c r="A87" s="4"/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6"/>
      <c r="S87" s="4"/>
      <c r="T87" s="4"/>
      <c r="U87" s="4"/>
      <c r="V87" s="4"/>
    </row>
    <row r="88" spans="1:22" ht="12.75">
      <c r="A88" s="4"/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56"/>
      <c r="S88" s="4"/>
      <c r="T88" s="4"/>
      <c r="U88" s="4"/>
      <c r="V88" s="4"/>
    </row>
    <row r="89" spans="1:22" ht="12.75">
      <c r="A89" s="4"/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56"/>
      <c r="S89" s="4"/>
      <c r="T89" s="4"/>
      <c r="U89" s="4"/>
      <c r="V89" s="4"/>
    </row>
    <row r="90" spans="1:22" ht="12.75">
      <c r="A90" s="4"/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56"/>
      <c r="S90" s="4"/>
      <c r="T90" s="4"/>
      <c r="U90" s="4"/>
      <c r="V90" s="4"/>
    </row>
    <row r="91" spans="1:22" ht="12.75">
      <c r="A91" s="4"/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56"/>
      <c r="S91" s="4"/>
      <c r="T91" s="4"/>
      <c r="U91" s="4"/>
      <c r="V91" s="4"/>
    </row>
    <row r="92" spans="1:22" ht="12.75">
      <c r="A92" s="4"/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6"/>
      <c r="S92" s="4"/>
      <c r="T92" s="4"/>
      <c r="U92" s="4"/>
      <c r="V92" s="4"/>
    </row>
    <row r="93" spans="1:22" ht="12.75">
      <c r="A93" s="4"/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56"/>
      <c r="S93" s="4"/>
      <c r="T93" s="4"/>
      <c r="U93" s="4"/>
      <c r="V93" s="4"/>
    </row>
    <row r="94" spans="1:22" ht="12.75">
      <c r="A94" s="4"/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56"/>
      <c r="S94" s="4"/>
      <c r="T94" s="4"/>
      <c r="U94" s="4"/>
      <c r="V94" s="4"/>
    </row>
    <row r="95" spans="1:22" ht="12.75">
      <c r="A95" s="4"/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6"/>
      <c r="S95" s="4"/>
      <c r="T95" s="4"/>
      <c r="U95" s="4"/>
      <c r="V95" s="4"/>
    </row>
    <row r="96" spans="1:22" ht="12.75">
      <c r="A96" s="4"/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56"/>
      <c r="S96" s="4"/>
      <c r="T96" s="4"/>
      <c r="U96" s="4"/>
      <c r="V96" s="4"/>
    </row>
    <row r="97" spans="1:22" ht="12.75">
      <c r="A97" s="4"/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56"/>
      <c r="S97" s="4"/>
      <c r="T97" s="4"/>
      <c r="U97" s="4"/>
      <c r="V97" s="4"/>
    </row>
    <row r="98" spans="1:22" ht="12.75">
      <c r="A98" s="4"/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6"/>
      <c r="S98" s="4"/>
      <c r="T98" s="4"/>
      <c r="U98" s="4"/>
      <c r="V98" s="4"/>
    </row>
    <row r="99" spans="1:22" ht="12.75">
      <c r="A99" s="4"/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56"/>
      <c r="S99" s="4"/>
      <c r="T99" s="4"/>
      <c r="U99" s="4"/>
      <c r="V99" s="4"/>
    </row>
    <row r="100" spans="1:22" ht="12.75">
      <c r="A100" s="4"/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56"/>
      <c r="S100" s="4"/>
      <c r="T100" s="4"/>
      <c r="U100" s="4"/>
      <c r="V100" s="4"/>
    </row>
    <row r="101" spans="1:22" ht="12.75">
      <c r="A101" s="4"/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56"/>
      <c r="S101" s="4"/>
      <c r="T101" s="4"/>
      <c r="U101" s="4"/>
      <c r="V101" s="4"/>
    </row>
    <row r="102" spans="1:22" ht="12.75">
      <c r="A102" s="4"/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6"/>
      <c r="S102" s="4"/>
      <c r="T102" s="4"/>
      <c r="U102" s="4"/>
      <c r="V102" s="4"/>
    </row>
    <row r="103" spans="1:22" ht="12.75">
      <c r="A103" s="4"/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6"/>
      <c r="S103" s="4"/>
      <c r="T103" s="4"/>
      <c r="U103" s="4"/>
      <c r="V103" s="4"/>
    </row>
    <row r="104" spans="1:22" ht="12.75">
      <c r="A104" s="4"/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56"/>
      <c r="S104" s="4"/>
      <c r="T104" s="4"/>
      <c r="U104" s="4"/>
      <c r="V104" s="4"/>
    </row>
    <row r="105" spans="1:22" ht="12.75">
      <c r="A105" s="4"/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56"/>
      <c r="S105" s="4"/>
      <c r="T105" s="4"/>
      <c r="U105" s="4"/>
      <c r="V105" s="4"/>
    </row>
    <row r="106" spans="1:22" ht="12.75">
      <c r="A106" s="4"/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6"/>
      <c r="S106" s="4"/>
      <c r="T106" s="4"/>
      <c r="U106" s="4"/>
      <c r="V106" s="4"/>
    </row>
    <row r="107" spans="1:22" ht="12.75">
      <c r="A107" s="4"/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56"/>
      <c r="S107" s="4"/>
      <c r="T107" s="4"/>
      <c r="U107" s="4"/>
      <c r="V107" s="4"/>
    </row>
    <row r="108" spans="1:22" ht="12.75">
      <c r="A108" s="4"/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6"/>
      <c r="S108" s="4"/>
      <c r="T108" s="4"/>
      <c r="U108" s="4"/>
      <c r="V108" s="4"/>
    </row>
    <row r="109" spans="1:22" ht="12.75">
      <c r="A109" s="4"/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56"/>
      <c r="S109" s="4"/>
      <c r="T109" s="4"/>
      <c r="U109" s="4"/>
      <c r="V109" s="4"/>
    </row>
    <row r="110" spans="1:22" ht="12.75">
      <c r="A110" s="4"/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56"/>
      <c r="S110" s="4"/>
      <c r="T110" s="4"/>
      <c r="U110" s="4"/>
      <c r="V110" s="4"/>
    </row>
    <row r="111" spans="1:22" ht="12.75">
      <c r="A111" s="4"/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56"/>
      <c r="S111" s="4"/>
      <c r="T111" s="4"/>
      <c r="U111" s="4"/>
      <c r="V111" s="4"/>
    </row>
    <row r="112" spans="1:22" ht="12.75">
      <c r="A112" s="4"/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6"/>
      <c r="S112" s="4"/>
      <c r="T112" s="4"/>
      <c r="U112" s="4"/>
      <c r="V112" s="4"/>
    </row>
    <row r="113" spans="1:22" ht="12.75">
      <c r="A113" s="4"/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56"/>
      <c r="S113" s="4"/>
      <c r="T113" s="4"/>
      <c r="U113" s="4"/>
      <c r="V113" s="4"/>
    </row>
    <row r="114" spans="1:22" ht="12.75">
      <c r="A114" s="4"/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6"/>
      <c r="S114" s="4"/>
      <c r="T114" s="4"/>
      <c r="U114" s="4"/>
      <c r="V114" s="4"/>
    </row>
    <row r="115" spans="1:22" ht="12.75">
      <c r="A115" s="4"/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56"/>
      <c r="S115" s="4"/>
      <c r="T115" s="4"/>
      <c r="U115" s="4"/>
      <c r="V115" s="4"/>
    </row>
    <row r="116" spans="1:22" ht="12.75">
      <c r="A116" s="4"/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56"/>
      <c r="S116" s="4"/>
      <c r="T116" s="4"/>
      <c r="U116" s="4"/>
      <c r="V116" s="4"/>
    </row>
    <row r="117" spans="1:22" ht="12.75">
      <c r="A117" s="4"/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56"/>
      <c r="S117" s="4"/>
      <c r="T117" s="4"/>
      <c r="U117" s="4"/>
      <c r="V117" s="4"/>
    </row>
    <row r="118" spans="1:22" ht="12.75">
      <c r="A118" s="4"/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56"/>
      <c r="S118" s="4"/>
      <c r="T118" s="4"/>
      <c r="U118" s="4"/>
      <c r="V118" s="4"/>
    </row>
    <row r="119" spans="1:22" ht="12.75">
      <c r="A119" s="4"/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6"/>
      <c r="S119" s="4"/>
      <c r="T119" s="4"/>
      <c r="U119" s="4"/>
      <c r="V119" s="4"/>
    </row>
    <row r="120" spans="1:22" ht="12.75">
      <c r="A120" s="4"/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6"/>
      <c r="S120" s="4"/>
      <c r="T120" s="4"/>
      <c r="U120" s="4"/>
      <c r="V120" s="4"/>
    </row>
    <row r="121" spans="1:22" ht="12.75">
      <c r="A121" s="4"/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6"/>
      <c r="S121" s="4"/>
      <c r="T121" s="4"/>
      <c r="U121" s="4"/>
      <c r="V121" s="4"/>
    </row>
    <row r="122" spans="1:22" ht="12.75">
      <c r="A122" s="4"/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6"/>
      <c r="S122" s="4"/>
      <c r="T122" s="4"/>
      <c r="U122" s="4"/>
      <c r="V122" s="4"/>
    </row>
    <row r="123" spans="1:22" ht="12.75">
      <c r="A123" s="4"/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56"/>
      <c r="S123" s="4"/>
      <c r="T123" s="4"/>
      <c r="U123" s="4"/>
      <c r="V123" s="4"/>
    </row>
    <row r="124" spans="1:22" ht="12.75">
      <c r="A124" s="4"/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56"/>
      <c r="S124" s="4"/>
      <c r="T124" s="4"/>
      <c r="U124" s="4"/>
      <c r="V124" s="4"/>
    </row>
    <row r="125" spans="1:22" ht="12.75">
      <c r="A125" s="4"/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56"/>
      <c r="S125" s="4"/>
      <c r="T125" s="4"/>
      <c r="U125" s="4"/>
      <c r="V125" s="4"/>
    </row>
    <row r="126" spans="1:22" ht="12.75">
      <c r="A126" s="4"/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6"/>
      <c r="S126" s="4"/>
      <c r="T126" s="4"/>
      <c r="U126" s="4"/>
      <c r="V126" s="4"/>
    </row>
    <row r="127" spans="1:22" ht="12.75">
      <c r="A127" s="4"/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6"/>
      <c r="S127" s="4"/>
      <c r="T127" s="4"/>
      <c r="U127" s="4"/>
      <c r="V127" s="4"/>
    </row>
    <row r="128" spans="1:22" ht="12.75">
      <c r="A128" s="4"/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56"/>
      <c r="S128" s="4"/>
      <c r="T128" s="4"/>
      <c r="U128" s="4"/>
      <c r="V128" s="4"/>
    </row>
    <row r="129" spans="1:22" ht="12.75">
      <c r="A129" s="4"/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56"/>
      <c r="S129" s="4"/>
      <c r="T129" s="4"/>
      <c r="U129" s="4"/>
      <c r="V129" s="4"/>
    </row>
    <row r="130" spans="1:22" ht="12.75">
      <c r="A130" s="4"/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56"/>
      <c r="S130" s="4"/>
      <c r="T130" s="4"/>
      <c r="U130" s="4"/>
      <c r="V130" s="4"/>
    </row>
    <row r="131" spans="1:22" ht="12.75">
      <c r="A131" s="4"/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56"/>
      <c r="S131" s="4"/>
      <c r="T131" s="4"/>
      <c r="U131" s="4"/>
      <c r="V131" s="4"/>
    </row>
    <row r="132" spans="1:22" ht="12.75">
      <c r="A132" s="4"/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6"/>
      <c r="S132" s="4"/>
      <c r="T132" s="4"/>
      <c r="U132" s="4"/>
      <c r="V132" s="4"/>
    </row>
    <row r="133" spans="1:22" ht="12.75">
      <c r="A133" s="4"/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56"/>
      <c r="S133" s="4"/>
      <c r="T133" s="4"/>
      <c r="U133" s="4"/>
      <c r="V133" s="4"/>
    </row>
  </sheetData>
  <sheetProtection password="DEC5" sheet="1" objects="1" scenarios="1" selectLockedCells="1" selectUnlockedCells="1"/>
  <mergeCells count="116">
    <mergeCell ref="C48:C49"/>
    <mergeCell ref="C51:C52"/>
    <mergeCell ref="D51:D52"/>
    <mergeCell ref="E51:E52"/>
    <mergeCell ref="D48:D49"/>
    <mergeCell ref="E48:E49"/>
    <mergeCell ref="C39:C40"/>
    <mergeCell ref="D39:D40"/>
    <mergeCell ref="E39:E40"/>
    <mergeCell ref="F39:F40"/>
    <mergeCell ref="G39:G40"/>
    <mergeCell ref="R39:U40"/>
    <mergeCell ref="R42:U43"/>
    <mergeCell ref="C45:C46"/>
    <mergeCell ref="D45:D46"/>
    <mergeCell ref="E45:E46"/>
    <mergeCell ref="F45:F46"/>
    <mergeCell ref="G45:G46"/>
    <mergeCell ref="R45:U46"/>
    <mergeCell ref="C42:C43"/>
    <mergeCell ref="D42:D43"/>
    <mergeCell ref="E42:E43"/>
    <mergeCell ref="F42:F43"/>
    <mergeCell ref="H9:P10"/>
    <mergeCell ref="L11:L12"/>
    <mergeCell ref="D10:D11"/>
    <mergeCell ref="E21:E22"/>
    <mergeCell ref="G21:G22"/>
    <mergeCell ref="G33:G34"/>
    <mergeCell ref="F33:F34"/>
    <mergeCell ref="F30:F31"/>
    <mergeCell ref="R36:U37"/>
    <mergeCell ref="R15:U16"/>
    <mergeCell ref="R18:U19"/>
    <mergeCell ref="R21:U22"/>
    <mergeCell ref="O11:O12"/>
    <mergeCell ref="R14:U14"/>
    <mergeCell ref="S11:U12"/>
    <mergeCell ref="G13:R13"/>
    <mergeCell ref="P11:P12"/>
    <mergeCell ref="N11:N12"/>
    <mergeCell ref="C54:C55"/>
    <mergeCell ref="D54:D55"/>
    <mergeCell ref="E54:E55"/>
    <mergeCell ref="F54:F55"/>
    <mergeCell ref="G54:G55"/>
    <mergeCell ref="C36:C37"/>
    <mergeCell ref="D36:D37"/>
    <mergeCell ref="F51:F52"/>
    <mergeCell ref="F48:F49"/>
    <mergeCell ref="G42:G43"/>
    <mergeCell ref="S2:T2"/>
    <mergeCell ref="E14:Q14"/>
    <mergeCell ref="D57:D58"/>
    <mergeCell ref="I57:M58"/>
    <mergeCell ref="D2:O2"/>
    <mergeCell ref="E57:H58"/>
    <mergeCell ref="R24:U25"/>
    <mergeCell ref="R27:U28"/>
    <mergeCell ref="R30:U31"/>
    <mergeCell ref="M11:M12"/>
    <mergeCell ref="F4:M4"/>
    <mergeCell ref="F5:M5"/>
    <mergeCell ref="F6:M6"/>
    <mergeCell ref="F7:M7"/>
    <mergeCell ref="L8:Q8"/>
    <mergeCell ref="J8:K8"/>
    <mergeCell ref="E8:I8"/>
    <mergeCell ref="T66:U66"/>
    <mergeCell ref="F27:F28"/>
    <mergeCell ref="F24:F25"/>
    <mergeCell ref="G24:G25"/>
    <mergeCell ref="R33:U34"/>
    <mergeCell ref="E63:H64"/>
    <mergeCell ref="I63:M64"/>
    <mergeCell ref="E24:E25"/>
    <mergeCell ref="E30:E31"/>
    <mergeCell ref="E33:E34"/>
    <mergeCell ref="I60:M61"/>
    <mergeCell ref="E60:H61"/>
    <mergeCell ref="E36:E37"/>
    <mergeCell ref="F36:F37"/>
    <mergeCell ref="G36:G37"/>
    <mergeCell ref="R54:U55"/>
    <mergeCell ref="G48:G49"/>
    <mergeCell ref="R48:U49"/>
    <mergeCell ref="G51:G52"/>
    <mergeCell ref="R51:U52"/>
    <mergeCell ref="G30:G31"/>
    <mergeCell ref="C30:C31"/>
    <mergeCell ref="D30:D31"/>
    <mergeCell ref="C27:C28"/>
    <mergeCell ref="D27:D28"/>
    <mergeCell ref="E27:E28"/>
    <mergeCell ref="C33:C34"/>
    <mergeCell ref="D33:D34"/>
    <mergeCell ref="F15:F16"/>
    <mergeCell ref="E15:E16"/>
    <mergeCell ref="E18:E19"/>
    <mergeCell ref="C15:C16"/>
    <mergeCell ref="D15:D16"/>
    <mergeCell ref="C18:C19"/>
    <mergeCell ref="D18:D19"/>
    <mergeCell ref="F18:F19"/>
    <mergeCell ref="G27:G28"/>
    <mergeCell ref="G15:G16"/>
    <mergeCell ref="C24:C25"/>
    <mergeCell ref="D24:D25"/>
    <mergeCell ref="C21:C22"/>
    <mergeCell ref="D21:D22"/>
    <mergeCell ref="F21:F22"/>
    <mergeCell ref="H11:H12"/>
    <mergeCell ref="I11:I12"/>
    <mergeCell ref="J11:J12"/>
    <mergeCell ref="G18:G19"/>
    <mergeCell ref="K11:K12"/>
  </mergeCells>
  <conditionalFormatting sqref="E8:I8 L8:Q8">
    <cfRule type="cellIs" priority="1" dxfId="1" operator="equal" stopIfTrue="1">
      <formula>0</formula>
    </cfRule>
  </conditionalFormatting>
  <conditionalFormatting sqref="H28:P28 H22:P22 H52:P52 H25:P25 H49:P49 H55:P55 H16:P16 H31:P31 H34:P34 H37:P37 H40:P40 H43:P43 H46:P46 H19:P19">
    <cfRule type="cellIs" priority="2" dxfId="2" operator="greaterThanOrEqual" stopIfTrue="1">
      <formula>0</formula>
    </cfRule>
  </conditionalFormatting>
  <conditionalFormatting sqref="T6:U6 N6:R6 F4:F5 F7">
    <cfRule type="cellIs" priority="3" dxfId="1" operator="equal" stopIfTrue="1">
      <formula>0</formula>
    </cfRule>
  </conditionalFormatting>
  <conditionalFormatting sqref="S11:U12">
    <cfRule type="expression" priority="4" dxfId="9" stopIfTrue="1">
      <formula>$D$79&gt;17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V133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.28125" style="0" customWidth="1"/>
    <col min="3" max="3" width="5.140625" style="5" customWidth="1"/>
    <col min="4" max="4" width="27.8515625" style="5" customWidth="1"/>
    <col min="5" max="5" width="0.85546875" style="5" customWidth="1"/>
    <col min="6" max="6" width="5.28125" style="5" customWidth="1"/>
    <col min="7" max="7" width="0.85546875" style="0" customWidth="1"/>
    <col min="8" max="16" width="5.8515625" style="0" customWidth="1"/>
    <col min="17" max="17" width="0.85546875" style="0" customWidth="1"/>
    <col min="18" max="18" width="4.140625" style="1" customWidth="1"/>
    <col min="19" max="19" width="15.140625" style="0" customWidth="1"/>
    <col min="20" max="20" width="20.57421875" style="0" customWidth="1"/>
    <col min="21" max="21" width="5.140625" style="0" customWidth="1"/>
    <col min="22" max="22" width="2.7109375" style="0" customWidth="1"/>
  </cols>
  <sheetData>
    <row r="1" spans="1:22" ht="13.5" thickBot="1">
      <c r="A1" s="4"/>
      <c r="B1" s="4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6"/>
      <c r="S1" s="4"/>
      <c r="T1" s="4"/>
      <c r="U1" s="4"/>
      <c r="V1" s="4"/>
    </row>
    <row r="2" spans="1:22" s="5" customFormat="1" ht="48.75" customHeight="1" thickBot="1">
      <c r="A2" s="3"/>
      <c r="B2" s="3"/>
      <c r="C2" s="12"/>
      <c r="D2" s="161" t="s">
        <v>139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3"/>
      <c r="Q2" s="44"/>
      <c r="R2" s="57"/>
      <c r="S2" s="158" t="s">
        <v>53</v>
      </c>
      <c r="T2" s="158"/>
      <c r="U2" s="22"/>
      <c r="V2" s="3"/>
    </row>
    <row r="3" spans="1:22" s="5" customFormat="1" ht="9.75" customHeight="1">
      <c r="A3" s="3"/>
      <c r="B3" s="3"/>
      <c r="C3" s="19"/>
      <c r="D3" s="20"/>
      <c r="E3" s="21"/>
      <c r="F3" s="21"/>
      <c r="G3" s="24"/>
      <c r="H3" s="23"/>
      <c r="I3" s="23"/>
      <c r="J3" s="23"/>
      <c r="K3" s="23"/>
      <c r="L3" s="23"/>
      <c r="M3" s="23"/>
      <c r="N3" s="23"/>
      <c r="O3" s="23"/>
      <c r="P3" s="21"/>
      <c r="Q3" s="14"/>
      <c r="R3" s="50"/>
      <c r="S3" s="24"/>
      <c r="T3" s="24"/>
      <c r="U3" s="23"/>
      <c r="V3" s="3"/>
    </row>
    <row r="4" spans="1:22" s="30" customFormat="1" ht="15" customHeight="1">
      <c r="A4" s="58"/>
      <c r="B4" s="58"/>
      <c r="C4" s="35"/>
      <c r="D4" s="59" t="s">
        <v>4</v>
      </c>
      <c r="E4" s="26"/>
      <c r="F4" s="152">
        <f>Eingaben!E8</f>
        <v>0</v>
      </c>
      <c r="G4" s="153"/>
      <c r="H4" s="153"/>
      <c r="I4" s="153"/>
      <c r="J4" s="153"/>
      <c r="K4" s="153"/>
      <c r="L4" s="153"/>
      <c r="M4" s="153"/>
      <c r="N4" s="28"/>
      <c r="O4" s="28"/>
      <c r="P4" s="26"/>
      <c r="Q4" s="29"/>
      <c r="R4" s="60"/>
      <c r="S4" s="59" t="s">
        <v>41</v>
      </c>
      <c r="T4" s="58" t="str">
        <f>IF(Eingaben!M8=2,"männlich","weiblich")</f>
        <v>weiblich</v>
      </c>
      <c r="U4" s="28"/>
      <c r="V4" s="58"/>
    </row>
    <row r="5" spans="1:22" s="30" customFormat="1" ht="15" customHeight="1">
      <c r="A5" s="58"/>
      <c r="B5" s="58"/>
      <c r="C5" s="35"/>
      <c r="D5" s="59" t="s">
        <v>3</v>
      </c>
      <c r="E5" s="26"/>
      <c r="F5" s="152">
        <f>Eingaben!E6</f>
        <v>0</v>
      </c>
      <c r="G5" s="153"/>
      <c r="H5" s="153"/>
      <c r="I5" s="153"/>
      <c r="J5" s="153"/>
      <c r="K5" s="153"/>
      <c r="L5" s="153"/>
      <c r="M5" s="153"/>
      <c r="N5" s="28"/>
      <c r="O5" s="28"/>
      <c r="P5" s="26"/>
      <c r="Q5" s="29"/>
      <c r="R5" s="60"/>
      <c r="S5" s="59" t="s">
        <v>42</v>
      </c>
      <c r="T5" s="31">
        <f ca="1">TODAY()</f>
        <v>42431</v>
      </c>
      <c r="U5" s="28"/>
      <c r="V5" s="58"/>
    </row>
    <row r="6" spans="1:22" s="30" customFormat="1" ht="15" customHeight="1">
      <c r="A6" s="58"/>
      <c r="B6" s="58"/>
      <c r="C6" s="35"/>
      <c r="D6" s="59" t="s">
        <v>44</v>
      </c>
      <c r="E6" s="26"/>
      <c r="F6" s="154" t="str">
        <f>VLOOKUP(Eingaben!M10,Eingaben!C69:E71,2,FALSE)</f>
        <v>8. Schuljahr</v>
      </c>
      <c r="G6" s="154"/>
      <c r="H6" s="154"/>
      <c r="I6" s="154"/>
      <c r="J6" s="154"/>
      <c r="K6" s="154"/>
      <c r="L6" s="154"/>
      <c r="M6" s="154"/>
      <c r="N6" s="33"/>
      <c r="O6" s="34"/>
      <c r="P6" s="34"/>
      <c r="Q6" s="34"/>
      <c r="R6" s="34"/>
      <c r="S6" s="59" t="s">
        <v>43</v>
      </c>
      <c r="T6" s="27">
        <f>Eingaben!M6+9</f>
        <v>14</v>
      </c>
      <c r="U6" s="34"/>
      <c r="V6" s="58"/>
    </row>
    <row r="7" spans="1:22" s="30" customFormat="1" ht="15" customHeight="1">
      <c r="A7" s="58"/>
      <c r="B7" s="58"/>
      <c r="C7" s="35"/>
      <c r="D7" s="59" t="s">
        <v>35</v>
      </c>
      <c r="E7" s="26"/>
      <c r="F7" s="152">
        <f>Eingaben!E10</f>
        <v>0</v>
      </c>
      <c r="G7" s="153"/>
      <c r="H7" s="153"/>
      <c r="I7" s="153"/>
      <c r="J7" s="153"/>
      <c r="K7" s="153"/>
      <c r="L7" s="153"/>
      <c r="M7" s="153"/>
      <c r="N7" s="28"/>
      <c r="O7" s="28"/>
      <c r="P7" s="26"/>
      <c r="Q7" s="29"/>
      <c r="R7" s="60"/>
      <c r="S7" s="32"/>
      <c r="T7" s="32"/>
      <c r="U7" s="28"/>
      <c r="V7" s="58"/>
    </row>
    <row r="8" spans="1:22" s="5" customFormat="1" ht="3" customHeight="1">
      <c r="A8" s="3"/>
      <c r="B8" s="3"/>
      <c r="C8" s="2"/>
      <c r="D8" s="58"/>
      <c r="E8" s="157"/>
      <c r="F8" s="157"/>
      <c r="G8" s="157"/>
      <c r="H8" s="157"/>
      <c r="I8" s="157"/>
      <c r="J8" s="156"/>
      <c r="K8" s="156"/>
      <c r="L8" s="155"/>
      <c r="M8" s="155"/>
      <c r="N8" s="155"/>
      <c r="O8" s="155"/>
      <c r="P8" s="155"/>
      <c r="Q8" s="155"/>
      <c r="R8" s="3"/>
      <c r="S8" s="3"/>
      <c r="T8" s="3"/>
      <c r="U8" s="3"/>
      <c r="V8" s="3"/>
    </row>
    <row r="9" spans="1:22" s="5" customFormat="1" ht="6" customHeight="1">
      <c r="A9" s="3"/>
      <c r="B9" s="3"/>
      <c r="C9" s="3"/>
      <c r="D9" s="3"/>
      <c r="E9" s="3"/>
      <c r="F9" s="3"/>
      <c r="G9" s="3"/>
      <c r="H9" s="183" t="s">
        <v>8</v>
      </c>
      <c r="I9" s="184"/>
      <c r="J9" s="184"/>
      <c r="K9" s="184"/>
      <c r="L9" s="184"/>
      <c r="M9" s="184"/>
      <c r="N9" s="184"/>
      <c r="O9" s="184"/>
      <c r="P9" s="184"/>
      <c r="Q9" s="3"/>
      <c r="R9" s="2"/>
      <c r="S9" s="3"/>
      <c r="T9" s="3"/>
      <c r="U9" s="3"/>
      <c r="V9" s="3"/>
    </row>
    <row r="10" spans="1:22" s="5" customFormat="1" ht="6" customHeight="1">
      <c r="A10" s="3"/>
      <c r="B10" s="3"/>
      <c r="C10" s="3"/>
      <c r="D10" s="104"/>
      <c r="E10" s="3"/>
      <c r="F10" s="3"/>
      <c r="G10" s="3"/>
      <c r="H10" s="185"/>
      <c r="I10" s="185"/>
      <c r="J10" s="185"/>
      <c r="K10" s="185"/>
      <c r="L10" s="185"/>
      <c r="M10" s="185"/>
      <c r="N10" s="185"/>
      <c r="O10" s="185"/>
      <c r="P10" s="185"/>
      <c r="Q10" s="3"/>
      <c r="R10" s="2"/>
      <c r="S10" s="3"/>
      <c r="T10" s="3"/>
      <c r="U10" s="3"/>
      <c r="V10" s="3"/>
    </row>
    <row r="11" spans="1:22" s="5" customFormat="1" ht="9.75" customHeight="1">
      <c r="A11" s="3"/>
      <c r="B11" s="3"/>
      <c r="C11" s="3"/>
      <c r="D11" s="104"/>
      <c r="E11" s="3"/>
      <c r="F11" s="3"/>
      <c r="G11" s="3"/>
      <c r="H11" s="110">
        <v>1</v>
      </c>
      <c r="I11" s="110">
        <v>2</v>
      </c>
      <c r="J11" s="110">
        <v>3</v>
      </c>
      <c r="K11" s="110">
        <v>4</v>
      </c>
      <c r="L11" s="110">
        <v>5</v>
      </c>
      <c r="M11" s="110">
        <v>6</v>
      </c>
      <c r="N11" s="110">
        <v>7</v>
      </c>
      <c r="O11" s="110">
        <v>8</v>
      </c>
      <c r="P11" s="110">
        <v>9</v>
      </c>
      <c r="Q11" s="3"/>
      <c r="R11" s="2"/>
      <c r="S11" s="179" t="str">
        <f>IF(D79&lt;=17,"","nicht alle Eingaben sind gemacht!")</f>
        <v>nicht alle Eingaben sind gemacht!</v>
      </c>
      <c r="T11" s="179"/>
      <c r="U11" s="179"/>
      <c r="V11" s="3"/>
    </row>
    <row r="12" spans="1:22" s="5" customFormat="1" ht="9.75" customHeight="1">
      <c r="A12" s="3"/>
      <c r="B12" s="3"/>
      <c r="C12" s="3"/>
      <c r="D12" s="3"/>
      <c r="E12" s="3"/>
      <c r="F12" s="3"/>
      <c r="G12" s="3"/>
      <c r="H12" s="111"/>
      <c r="I12" s="111"/>
      <c r="J12" s="111"/>
      <c r="K12" s="111"/>
      <c r="L12" s="111"/>
      <c r="M12" s="111"/>
      <c r="N12" s="111"/>
      <c r="O12" s="111"/>
      <c r="P12" s="111"/>
      <c r="Q12" s="3"/>
      <c r="R12" s="2"/>
      <c r="S12" s="179"/>
      <c r="T12" s="179"/>
      <c r="U12" s="179"/>
      <c r="V12" s="3"/>
    </row>
    <row r="13" spans="1:22" s="5" customFormat="1" ht="12" customHeight="1">
      <c r="A13" s="3"/>
      <c r="B13" s="3"/>
      <c r="C13" s="2"/>
      <c r="D13" s="2"/>
      <c r="E13" s="3"/>
      <c r="F13" s="68" t="s">
        <v>12</v>
      </c>
      <c r="G13" s="180" t="s">
        <v>188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3"/>
      <c r="T13" s="3"/>
      <c r="U13" s="3"/>
      <c r="V13" s="3"/>
    </row>
    <row r="14" spans="1:22" s="5" customFormat="1" ht="15" customHeight="1">
      <c r="A14" s="3"/>
      <c r="B14" s="3"/>
      <c r="C14" s="2"/>
      <c r="D14" s="2"/>
      <c r="E14" s="159" t="s">
        <v>9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78" t="s">
        <v>51</v>
      </c>
      <c r="S14" s="178"/>
      <c r="T14" s="178"/>
      <c r="U14" s="178"/>
      <c r="V14" s="3"/>
    </row>
    <row r="15" spans="1:22" s="15" customFormat="1" ht="7.5" customHeight="1">
      <c r="A15" s="61"/>
      <c r="B15" s="61"/>
      <c r="C15" s="113">
        <v>1</v>
      </c>
      <c r="D15" s="117" t="s">
        <v>56</v>
      </c>
      <c r="E15" s="120"/>
      <c r="F15" s="108">
        <f>Eingaben!K17</f>
        <v>0</v>
      </c>
      <c r="G15" s="112"/>
      <c r="H15" s="43" t="s">
        <v>140</v>
      </c>
      <c r="I15" s="43" t="s">
        <v>197</v>
      </c>
      <c r="J15" s="43" t="s">
        <v>198</v>
      </c>
      <c r="K15" s="43" t="s">
        <v>141</v>
      </c>
      <c r="L15" s="43" t="s">
        <v>142</v>
      </c>
      <c r="M15" s="43" t="s">
        <v>143</v>
      </c>
      <c r="N15" s="43" t="s">
        <v>190</v>
      </c>
      <c r="O15" s="43" t="s">
        <v>191</v>
      </c>
      <c r="P15" s="43" t="s">
        <v>192</v>
      </c>
      <c r="Q15" s="16"/>
      <c r="R15" s="140" t="s">
        <v>69</v>
      </c>
      <c r="S15" s="141"/>
      <c r="T15" s="141"/>
      <c r="U15" s="142"/>
      <c r="V15" s="61"/>
    </row>
    <row r="16" spans="1:22" s="15" customFormat="1" ht="7.5" customHeight="1">
      <c r="A16" s="61"/>
      <c r="B16" s="61"/>
      <c r="C16" s="114"/>
      <c r="D16" s="117"/>
      <c r="E16" s="120"/>
      <c r="F16" s="109"/>
      <c r="G16" s="112"/>
      <c r="H16" s="76" t="s">
        <v>265</v>
      </c>
      <c r="I16" s="76">
        <f>$F$15-20</f>
        <v>-20</v>
      </c>
      <c r="J16" s="76">
        <f>$F$15-26</f>
        <v>-26</v>
      </c>
      <c r="K16" s="76">
        <f>$F$15-34</f>
        <v>-34</v>
      </c>
      <c r="L16" s="76">
        <f>$F$15-38</f>
        <v>-38</v>
      </c>
      <c r="M16" s="76">
        <f>$F$15-46</f>
        <v>-46</v>
      </c>
      <c r="N16" s="76">
        <f>$F$15-52</f>
        <v>-52</v>
      </c>
      <c r="O16" s="76">
        <f>$F$15-57</f>
        <v>-57</v>
      </c>
      <c r="P16" s="76">
        <f>$F$15-68</f>
        <v>-68</v>
      </c>
      <c r="Q16" s="16"/>
      <c r="R16" s="143"/>
      <c r="S16" s="144"/>
      <c r="T16" s="144"/>
      <c r="U16" s="145"/>
      <c r="V16" s="61"/>
    </row>
    <row r="17" spans="1:22" s="15" customFormat="1" ht="3" customHeight="1">
      <c r="A17" s="61"/>
      <c r="B17" s="61"/>
      <c r="C17" s="71"/>
      <c r="D17" s="72"/>
      <c r="E17" s="10"/>
      <c r="F17" s="14"/>
      <c r="G17" s="10"/>
      <c r="H17" s="11"/>
      <c r="I17" s="17"/>
      <c r="J17" s="17"/>
      <c r="K17" s="11"/>
      <c r="L17" s="11"/>
      <c r="M17" s="11"/>
      <c r="N17" s="11"/>
      <c r="O17" s="11"/>
      <c r="P17" s="11"/>
      <c r="Q17" s="16"/>
      <c r="R17" s="70"/>
      <c r="S17" s="74"/>
      <c r="T17" s="74"/>
      <c r="U17" s="74"/>
      <c r="V17" s="61"/>
    </row>
    <row r="18" spans="1:22" s="15" customFormat="1" ht="7.5" customHeight="1">
      <c r="A18" s="61"/>
      <c r="B18" s="61"/>
      <c r="C18" s="113">
        <v>2</v>
      </c>
      <c r="D18" s="117" t="s">
        <v>27</v>
      </c>
      <c r="E18" s="120"/>
      <c r="F18" s="108">
        <f>Eingaben!K20</f>
        <v>0</v>
      </c>
      <c r="G18" s="112"/>
      <c r="H18" s="8" t="s">
        <v>28</v>
      </c>
      <c r="I18" s="8" t="s">
        <v>88</v>
      </c>
      <c r="J18" s="8"/>
      <c r="K18" s="8" t="s">
        <v>92</v>
      </c>
      <c r="L18" s="8" t="s">
        <v>93</v>
      </c>
      <c r="M18" s="8" t="s">
        <v>21</v>
      </c>
      <c r="N18" s="8" t="s">
        <v>86</v>
      </c>
      <c r="O18" s="8" t="s">
        <v>90</v>
      </c>
      <c r="P18" s="8" t="s">
        <v>91</v>
      </c>
      <c r="Q18" s="16"/>
      <c r="R18" s="140" t="s">
        <v>72</v>
      </c>
      <c r="S18" s="141"/>
      <c r="T18" s="141"/>
      <c r="U18" s="142"/>
      <c r="V18" s="61"/>
    </row>
    <row r="19" spans="1:22" s="15" customFormat="1" ht="7.5" customHeight="1">
      <c r="A19" s="61"/>
      <c r="B19" s="61"/>
      <c r="C19" s="114"/>
      <c r="D19" s="117"/>
      <c r="E19" s="120"/>
      <c r="F19" s="109"/>
      <c r="G19" s="112"/>
      <c r="H19" s="76">
        <f>$F$18-0</f>
        <v>0</v>
      </c>
      <c r="I19" s="76">
        <f>$F$18-3</f>
        <v>-3</v>
      </c>
      <c r="J19" s="76">
        <f>$F$18-5</f>
        <v>-5</v>
      </c>
      <c r="K19" s="76">
        <f>$F$18-5</f>
        <v>-5</v>
      </c>
      <c r="L19" s="76">
        <f>$F$18-6</f>
        <v>-6</v>
      </c>
      <c r="M19" s="76">
        <f>$F$18-7</f>
        <v>-7</v>
      </c>
      <c r="N19" s="76">
        <f>$F$18-8</f>
        <v>-8</v>
      </c>
      <c r="O19" s="76">
        <f>$F$18-9</f>
        <v>-9</v>
      </c>
      <c r="P19" s="76">
        <f>$F$18-11</f>
        <v>-11</v>
      </c>
      <c r="Q19" s="16"/>
      <c r="R19" s="143"/>
      <c r="S19" s="144"/>
      <c r="T19" s="144"/>
      <c r="U19" s="145"/>
      <c r="V19" s="61"/>
    </row>
    <row r="20" spans="1:22" s="15" customFormat="1" ht="3" customHeight="1">
      <c r="A20" s="61"/>
      <c r="B20" s="61"/>
      <c r="C20" s="71"/>
      <c r="D20" s="72"/>
      <c r="E20" s="10"/>
      <c r="F20" s="14"/>
      <c r="G20" s="10"/>
      <c r="H20" s="11"/>
      <c r="I20" s="17"/>
      <c r="J20" s="17"/>
      <c r="K20" s="11"/>
      <c r="L20" s="11"/>
      <c r="M20" s="11"/>
      <c r="N20" s="11"/>
      <c r="O20" s="11"/>
      <c r="P20" s="11"/>
      <c r="Q20" s="16"/>
      <c r="R20" s="70"/>
      <c r="S20" s="74"/>
      <c r="T20" s="74"/>
      <c r="U20" s="74"/>
      <c r="V20" s="61"/>
    </row>
    <row r="21" spans="1:22" s="15" customFormat="1" ht="7.5" customHeight="1">
      <c r="A21" s="61"/>
      <c r="B21" s="61"/>
      <c r="C21" s="113">
        <v>3</v>
      </c>
      <c r="D21" s="115" t="s">
        <v>57</v>
      </c>
      <c r="E21" s="120"/>
      <c r="F21" s="108">
        <f>Eingaben!K23</f>
        <v>0</v>
      </c>
      <c r="G21" s="112"/>
      <c r="H21" s="8" t="s">
        <v>28</v>
      </c>
      <c r="I21" s="8" t="s">
        <v>84</v>
      </c>
      <c r="J21" s="8" t="s">
        <v>85</v>
      </c>
      <c r="K21" s="8" t="s">
        <v>92</v>
      </c>
      <c r="L21" s="8" t="s">
        <v>107</v>
      </c>
      <c r="M21" s="8" t="s">
        <v>87</v>
      </c>
      <c r="N21" s="8"/>
      <c r="O21" s="8" t="s">
        <v>32</v>
      </c>
      <c r="P21" s="8" t="s">
        <v>144</v>
      </c>
      <c r="Q21" s="16"/>
      <c r="R21" s="140" t="s">
        <v>73</v>
      </c>
      <c r="S21" s="141"/>
      <c r="T21" s="141"/>
      <c r="U21" s="142"/>
      <c r="V21" s="61"/>
    </row>
    <row r="22" spans="1:22" s="15" customFormat="1" ht="7.5" customHeight="1">
      <c r="A22" s="61"/>
      <c r="B22" s="61"/>
      <c r="C22" s="114"/>
      <c r="D22" s="116"/>
      <c r="E22" s="120"/>
      <c r="F22" s="109"/>
      <c r="G22" s="112"/>
      <c r="H22" s="76">
        <f>$F$21-0</f>
        <v>0</v>
      </c>
      <c r="I22" s="76">
        <f>$F$21-3</f>
        <v>-3</v>
      </c>
      <c r="J22" s="76">
        <f>$F$21-4</f>
        <v>-4</v>
      </c>
      <c r="K22" s="76">
        <f>$F$21-5</f>
        <v>-5</v>
      </c>
      <c r="L22" s="76">
        <f>$F$21-6</f>
        <v>-6</v>
      </c>
      <c r="M22" s="76">
        <f>$F$21-9</f>
        <v>-9</v>
      </c>
      <c r="N22" s="76">
        <f>$F$21-10</f>
        <v>-10</v>
      </c>
      <c r="O22" s="76">
        <f>$F$21-10</f>
        <v>-10</v>
      </c>
      <c r="P22" s="76">
        <f>$F$21-12</f>
        <v>-12</v>
      </c>
      <c r="Q22" s="16"/>
      <c r="R22" s="143"/>
      <c r="S22" s="144"/>
      <c r="T22" s="144"/>
      <c r="U22" s="145"/>
      <c r="V22" s="61"/>
    </row>
    <row r="23" spans="1:22" s="15" customFormat="1" ht="3" customHeight="1">
      <c r="A23" s="61"/>
      <c r="B23" s="61"/>
      <c r="C23" s="71"/>
      <c r="D23" s="72"/>
      <c r="E23" s="10"/>
      <c r="F23" s="14"/>
      <c r="G23" s="10"/>
      <c r="H23" s="11"/>
      <c r="I23" s="17"/>
      <c r="J23" s="17"/>
      <c r="K23" s="11"/>
      <c r="L23" s="11"/>
      <c r="M23" s="11"/>
      <c r="N23" s="11"/>
      <c r="O23" s="11"/>
      <c r="P23" s="11"/>
      <c r="Q23" s="16"/>
      <c r="R23" s="70"/>
      <c r="S23" s="74"/>
      <c r="T23" s="74"/>
      <c r="U23" s="74"/>
      <c r="V23" s="61"/>
    </row>
    <row r="24" spans="1:22" s="15" customFormat="1" ht="7.5" customHeight="1">
      <c r="A24" s="61"/>
      <c r="B24" s="61"/>
      <c r="C24" s="113">
        <v>4</v>
      </c>
      <c r="D24" s="115" t="s">
        <v>58</v>
      </c>
      <c r="E24" s="120"/>
      <c r="F24" s="108">
        <f>Eingaben!K26</f>
        <v>0</v>
      </c>
      <c r="G24" s="112"/>
      <c r="H24" s="8" t="s">
        <v>19</v>
      </c>
      <c r="I24" s="8" t="s">
        <v>92</v>
      </c>
      <c r="J24" s="8" t="s">
        <v>93</v>
      </c>
      <c r="K24" s="8" t="s">
        <v>104</v>
      </c>
      <c r="L24" s="8" t="s">
        <v>87</v>
      </c>
      <c r="M24" s="8"/>
      <c r="N24" s="8" t="s">
        <v>22</v>
      </c>
      <c r="O24" s="8" t="s">
        <v>145</v>
      </c>
      <c r="P24" s="8" t="s">
        <v>144</v>
      </c>
      <c r="Q24" s="16"/>
      <c r="R24" s="140" t="s">
        <v>74</v>
      </c>
      <c r="S24" s="141"/>
      <c r="T24" s="141"/>
      <c r="U24" s="142"/>
      <c r="V24" s="61"/>
    </row>
    <row r="25" spans="1:22" s="15" customFormat="1" ht="7.5" customHeight="1">
      <c r="A25" s="61"/>
      <c r="B25" s="61"/>
      <c r="C25" s="114"/>
      <c r="D25" s="116"/>
      <c r="E25" s="120"/>
      <c r="F25" s="109"/>
      <c r="G25" s="112"/>
      <c r="H25" s="76">
        <f>$F$24-0</f>
        <v>0</v>
      </c>
      <c r="I25" s="76">
        <f>$F$24-5</f>
        <v>-5</v>
      </c>
      <c r="J25" s="76">
        <f>$F$24-6</f>
        <v>-6</v>
      </c>
      <c r="K25" s="76">
        <f>$F$24-7</f>
        <v>-7</v>
      </c>
      <c r="L25" s="76">
        <f>$F$24-9</f>
        <v>-9</v>
      </c>
      <c r="M25" s="76">
        <f>$F$24-10</f>
        <v>-10</v>
      </c>
      <c r="N25" s="76">
        <f>$F$24-10</f>
        <v>-10</v>
      </c>
      <c r="O25" s="76">
        <f>$F$24-11</f>
        <v>-11</v>
      </c>
      <c r="P25" s="76">
        <f>$F$24-12</f>
        <v>-12</v>
      </c>
      <c r="Q25" s="16"/>
      <c r="R25" s="143"/>
      <c r="S25" s="144"/>
      <c r="T25" s="144"/>
      <c r="U25" s="145"/>
      <c r="V25" s="61"/>
    </row>
    <row r="26" spans="1:22" s="15" customFormat="1" ht="3" customHeight="1">
      <c r="A26" s="61"/>
      <c r="B26" s="61"/>
      <c r="C26" s="71"/>
      <c r="D26" s="72"/>
      <c r="E26" s="10"/>
      <c r="F26" s="14"/>
      <c r="G26" s="10"/>
      <c r="H26" s="11"/>
      <c r="I26" s="17"/>
      <c r="J26" s="17"/>
      <c r="K26" s="11"/>
      <c r="L26" s="11"/>
      <c r="M26" s="11"/>
      <c r="N26" s="11"/>
      <c r="O26" s="11"/>
      <c r="P26" s="11"/>
      <c r="Q26" s="16"/>
      <c r="R26" s="70"/>
      <c r="S26" s="74"/>
      <c r="T26" s="74"/>
      <c r="U26" s="74"/>
      <c r="V26" s="61"/>
    </row>
    <row r="27" spans="1:22" s="15" customFormat="1" ht="7.5" customHeight="1">
      <c r="A27" s="61"/>
      <c r="B27" s="61"/>
      <c r="C27" s="113">
        <v>5</v>
      </c>
      <c r="D27" s="115" t="s">
        <v>59</v>
      </c>
      <c r="E27" s="120"/>
      <c r="F27" s="108">
        <f>Eingaben!K29</f>
        <v>0</v>
      </c>
      <c r="G27" s="112"/>
      <c r="H27" s="8" t="s">
        <v>146</v>
      </c>
      <c r="I27" s="8" t="s">
        <v>193</v>
      </c>
      <c r="J27" s="8" t="s">
        <v>147</v>
      </c>
      <c r="K27" s="8" t="s">
        <v>148</v>
      </c>
      <c r="L27" s="8" t="s">
        <v>115</v>
      </c>
      <c r="M27" s="8" t="s">
        <v>199</v>
      </c>
      <c r="N27" s="8" t="s">
        <v>149</v>
      </c>
      <c r="O27" s="8" t="s">
        <v>165</v>
      </c>
      <c r="P27" s="8" t="s">
        <v>200</v>
      </c>
      <c r="Q27" s="16"/>
      <c r="R27" s="140" t="s">
        <v>70</v>
      </c>
      <c r="S27" s="141"/>
      <c r="T27" s="141"/>
      <c r="U27" s="142"/>
      <c r="V27" s="61"/>
    </row>
    <row r="28" spans="1:22" s="15" customFormat="1" ht="7.5" customHeight="1">
      <c r="A28" s="61"/>
      <c r="B28" s="61"/>
      <c r="C28" s="114"/>
      <c r="D28" s="116"/>
      <c r="E28" s="120"/>
      <c r="F28" s="109"/>
      <c r="G28" s="112"/>
      <c r="H28" s="76">
        <f>$F$27-0</f>
        <v>0</v>
      </c>
      <c r="I28" s="76">
        <f>$F$27-14</f>
        <v>-14</v>
      </c>
      <c r="J28" s="76">
        <f>$F$27-17</f>
        <v>-17</v>
      </c>
      <c r="K28" s="76">
        <f>$F$27-20</f>
        <v>-20</v>
      </c>
      <c r="L28" s="76">
        <f>$F$27-24</f>
        <v>-24</v>
      </c>
      <c r="M28" s="76">
        <f>$F$27-27</f>
        <v>-27</v>
      </c>
      <c r="N28" s="76">
        <f>$F$27-31</f>
        <v>-31</v>
      </c>
      <c r="O28" s="76">
        <f>$F$27-34</f>
        <v>-34</v>
      </c>
      <c r="P28" s="76">
        <f>$F$27-36</f>
        <v>-36</v>
      </c>
      <c r="Q28" s="16"/>
      <c r="R28" s="143"/>
      <c r="S28" s="144"/>
      <c r="T28" s="144"/>
      <c r="U28" s="145"/>
      <c r="V28" s="61"/>
    </row>
    <row r="29" spans="1:22" s="15" customFormat="1" ht="3" customHeight="1">
      <c r="A29" s="61"/>
      <c r="B29" s="61"/>
      <c r="C29" s="71"/>
      <c r="D29" s="72"/>
      <c r="E29" s="10"/>
      <c r="F29" s="14"/>
      <c r="G29" s="10"/>
      <c r="H29" s="11"/>
      <c r="I29" s="17"/>
      <c r="J29" s="17"/>
      <c r="K29" s="11"/>
      <c r="L29" s="11"/>
      <c r="M29" s="11"/>
      <c r="N29" s="11"/>
      <c r="O29" s="11"/>
      <c r="P29" s="11"/>
      <c r="Q29" s="16"/>
      <c r="R29" s="70"/>
      <c r="S29" s="74"/>
      <c r="T29" s="74"/>
      <c r="U29" s="74"/>
      <c r="V29" s="61"/>
    </row>
    <row r="30" spans="1:22" s="15" customFormat="1" ht="7.5" customHeight="1">
      <c r="A30" s="61"/>
      <c r="B30" s="61"/>
      <c r="C30" s="113">
        <v>6</v>
      </c>
      <c r="D30" s="117" t="s">
        <v>60</v>
      </c>
      <c r="E30" s="120"/>
      <c r="F30" s="108">
        <f>Eingaben!K32</f>
        <v>0</v>
      </c>
      <c r="G30" s="112"/>
      <c r="H30" s="8" t="s">
        <v>194</v>
      </c>
      <c r="I30" s="8" t="s">
        <v>195</v>
      </c>
      <c r="J30" s="8" t="s">
        <v>148</v>
      </c>
      <c r="K30" s="8" t="s">
        <v>115</v>
      </c>
      <c r="L30" s="8" t="s">
        <v>201</v>
      </c>
      <c r="M30" s="8" t="s">
        <v>98</v>
      </c>
      <c r="N30" s="8" t="s">
        <v>99</v>
      </c>
      <c r="O30" s="8" t="s">
        <v>151</v>
      </c>
      <c r="P30" s="8" t="s">
        <v>196</v>
      </c>
      <c r="Q30" s="16"/>
      <c r="R30" s="140" t="s">
        <v>79</v>
      </c>
      <c r="S30" s="141"/>
      <c r="T30" s="141"/>
      <c r="U30" s="142"/>
      <c r="V30" s="61"/>
    </row>
    <row r="31" spans="1:22" s="15" customFormat="1" ht="7.5" customHeight="1">
      <c r="A31" s="61"/>
      <c r="B31" s="61"/>
      <c r="C31" s="114"/>
      <c r="D31" s="117"/>
      <c r="E31" s="120"/>
      <c r="F31" s="109"/>
      <c r="G31" s="112"/>
      <c r="H31" s="76">
        <f>$F$30-0</f>
        <v>0</v>
      </c>
      <c r="I31" s="76">
        <f>$F$30-11</f>
        <v>-11</v>
      </c>
      <c r="J31" s="76">
        <f>$F$30-20</f>
        <v>-20</v>
      </c>
      <c r="K31" s="76">
        <f>$F$30-24</f>
        <v>-24</v>
      </c>
      <c r="L31" s="76">
        <f>$F$30-27</f>
        <v>-27</v>
      </c>
      <c r="M31" s="76">
        <f>$F$30-28</f>
        <v>-28</v>
      </c>
      <c r="N31" s="76">
        <f>$F$30-31</f>
        <v>-31</v>
      </c>
      <c r="O31" s="76">
        <f>$F$30-33</f>
        <v>-33</v>
      </c>
      <c r="P31" s="76">
        <f>$F$30-35</f>
        <v>-35</v>
      </c>
      <c r="Q31" s="16"/>
      <c r="R31" s="143"/>
      <c r="S31" s="144"/>
      <c r="T31" s="144"/>
      <c r="U31" s="145"/>
      <c r="V31" s="61"/>
    </row>
    <row r="32" spans="1:22" s="15" customFormat="1" ht="3" customHeight="1">
      <c r="A32" s="61"/>
      <c r="B32" s="61"/>
      <c r="C32" s="71"/>
      <c r="D32" s="72"/>
      <c r="E32" s="10"/>
      <c r="F32" s="14"/>
      <c r="G32" s="10"/>
      <c r="H32" s="11"/>
      <c r="I32" s="17"/>
      <c r="J32" s="17"/>
      <c r="K32" s="11"/>
      <c r="L32" s="11"/>
      <c r="M32" s="11"/>
      <c r="N32" s="11"/>
      <c r="O32" s="11"/>
      <c r="P32" s="11"/>
      <c r="Q32" s="16"/>
      <c r="R32" s="70"/>
      <c r="S32" s="74"/>
      <c r="T32" s="74"/>
      <c r="U32" s="74"/>
      <c r="V32" s="61"/>
    </row>
    <row r="33" spans="1:22" s="15" customFormat="1" ht="7.5" customHeight="1">
      <c r="A33" s="61"/>
      <c r="B33" s="61"/>
      <c r="C33" s="113">
        <v>7</v>
      </c>
      <c r="D33" s="117" t="s">
        <v>61</v>
      </c>
      <c r="E33" s="120"/>
      <c r="F33" s="108">
        <f>Eingaben!K35</f>
        <v>0</v>
      </c>
      <c r="G33" s="112"/>
      <c r="H33" s="8" t="s">
        <v>103</v>
      </c>
      <c r="I33" s="8" t="s">
        <v>29</v>
      </c>
      <c r="J33" s="8" t="s">
        <v>86</v>
      </c>
      <c r="K33" s="8" t="s">
        <v>90</v>
      </c>
      <c r="L33" s="8" t="s">
        <v>145</v>
      </c>
      <c r="M33" s="8" t="s">
        <v>152</v>
      </c>
      <c r="N33" s="8" t="s">
        <v>30</v>
      </c>
      <c r="O33" s="8"/>
      <c r="P33" s="8" t="s">
        <v>154</v>
      </c>
      <c r="Q33" s="16"/>
      <c r="R33" s="140" t="s">
        <v>71</v>
      </c>
      <c r="S33" s="141"/>
      <c r="T33" s="141"/>
      <c r="U33" s="142"/>
      <c r="V33" s="61"/>
    </row>
    <row r="34" spans="1:22" s="15" customFormat="1" ht="7.5" customHeight="1">
      <c r="A34" s="61"/>
      <c r="B34" s="61"/>
      <c r="C34" s="114"/>
      <c r="D34" s="117"/>
      <c r="E34" s="120"/>
      <c r="F34" s="109"/>
      <c r="G34" s="112"/>
      <c r="H34" s="76">
        <f>$F$33-0</f>
        <v>0</v>
      </c>
      <c r="I34" s="76">
        <f>$F$33-6</f>
        <v>-6</v>
      </c>
      <c r="J34" s="76">
        <f>$F$33-8</f>
        <v>-8</v>
      </c>
      <c r="K34" s="76">
        <f>$F$33-9</f>
        <v>-9</v>
      </c>
      <c r="L34" s="76">
        <f>$F$33-11</f>
        <v>-11</v>
      </c>
      <c r="M34" s="76">
        <f>$F$33-12</f>
        <v>-12</v>
      </c>
      <c r="N34" s="76">
        <f>$F$33-14</f>
        <v>-14</v>
      </c>
      <c r="O34" s="76">
        <f>$F$33-16</f>
        <v>-16</v>
      </c>
      <c r="P34" s="76">
        <f>$F$33-16</f>
        <v>-16</v>
      </c>
      <c r="Q34" s="16"/>
      <c r="R34" s="143"/>
      <c r="S34" s="144"/>
      <c r="T34" s="144"/>
      <c r="U34" s="145"/>
      <c r="V34" s="61"/>
    </row>
    <row r="35" spans="1:22" s="15" customFormat="1" ht="3" customHeight="1">
      <c r="A35" s="61"/>
      <c r="B35" s="61"/>
      <c r="C35" s="71"/>
      <c r="D35" s="72"/>
      <c r="E35" s="10"/>
      <c r="F35" s="14"/>
      <c r="G35" s="10"/>
      <c r="H35" s="11"/>
      <c r="I35" s="17"/>
      <c r="J35" s="17"/>
      <c r="K35" s="11"/>
      <c r="L35" s="11"/>
      <c r="M35" s="11"/>
      <c r="N35" s="11"/>
      <c r="O35" s="11"/>
      <c r="P35" s="11"/>
      <c r="Q35" s="16"/>
      <c r="R35" s="70"/>
      <c r="S35" s="74"/>
      <c r="T35" s="74"/>
      <c r="U35" s="74"/>
      <c r="V35" s="61"/>
    </row>
    <row r="36" spans="1:22" s="15" customFormat="1" ht="7.5" customHeight="1">
      <c r="A36" s="61"/>
      <c r="B36" s="61"/>
      <c r="C36" s="113">
        <v>8</v>
      </c>
      <c r="D36" s="117" t="s">
        <v>62</v>
      </c>
      <c r="E36" s="120"/>
      <c r="F36" s="108">
        <f>Eingaben!K38</f>
        <v>0</v>
      </c>
      <c r="G36" s="112"/>
      <c r="H36" s="8" t="s">
        <v>155</v>
      </c>
      <c r="I36" s="8" t="s">
        <v>156</v>
      </c>
      <c r="J36" s="8" t="s">
        <v>89</v>
      </c>
      <c r="K36" s="8" t="s">
        <v>157</v>
      </c>
      <c r="L36" s="8" t="s">
        <v>152</v>
      </c>
      <c r="M36" s="8" t="s">
        <v>30</v>
      </c>
      <c r="N36" s="8" t="s">
        <v>153</v>
      </c>
      <c r="O36" s="8" t="s">
        <v>147</v>
      </c>
      <c r="P36" s="8" t="s">
        <v>158</v>
      </c>
      <c r="Q36" s="16"/>
      <c r="R36" s="140" t="s">
        <v>264</v>
      </c>
      <c r="S36" s="141"/>
      <c r="T36" s="141"/>
      <c r="U36" s="142"/>
      <c r="V36" s="61"/>
    </row>
    <row r="37" spans="1:22" s="15" customFormat="1" ht="7.5" customHeight="1">
      <c r="A37" s="61"/>
      <c r="B37" s="61"/>
      <c r="C37" s="114"/>
      <c r="D37" s="117"/>
      <c r="E37" s="120"/>
      <c r="F37" s="109"/>
      <c r="G37" s="112"/>
      <c r="H37" s="76">
        <f>$F$36-0</f>
        <v>0</v>
      </c>
      <c r="I37" s="76">
        <f>$F$36-2</f>
        <v>-2</v>
      </c>
      <c r="J37" s="76">
        <f>$F$36-5</f>
        <v>-5</v>
      </c>
      <c r="K37" s="76">
        <f>$F$36-8</f>
        <v>-8</v>
      </c>
      <c r="L37" s="76">
        <f>$F$36-12</f>
        <v>-12</v>
      </c>
      <c r="M37" s="76">
        <f>$F$36-14</f>
        <v>-14</v>
      </c>
      <c r="N37" s="76">
        <f>$F$36-16</f>
        <v>-16</v>
      </c>
      <c r="O37" s="76">
        <f>$F$36-17</f>
        <v>-17</v>
      </c>
      <c r="P37" s="76">
        <f>$F$36-20</f>
        <v>-20</v>
      </c>
      <c r="Q37" s="16"/>
      <c r="R37" s="143"/>
      <c r="S37" s="144"/>
      <c r="T37" s="144"/>
      <c r="U37" s="145"/>
      <c r="V37" s="61"/>
    </row>
    <row r="38" spans="1:22" s="15" customFormat="1" ht="3" customHeight="1">
      <c r="A38" s="61"/>
      <c r="B38" s="61"/>
      <c r="C38" s="71"/>
      <c r="D38" s="72"/>
      <c r="E38" s="10"/>
      <c r="F38" s="14"/>
      <c r="G38" s="10"/>
      <c r="H38" s="11"/>
      <c r="I38" s="17"/>
      <c r="J38" s="17"/>
      <c r="K38" s="11"/>
      <c r="L38" s="11"/>
      <c r="M38" s="11"/>
      <c r="N38" s="11"/>
      <c r="O38" s="11"/>
      <c r="P38" s="11"/>
      <c r="Q38" s="16"/>
      <c r="R38" s="70"/>
      <c r="S38" s="74"/>
      <c r="T38" s="74"/>
      <c r="U38" s="74"/>
      <c r="V38" s="61"/>
    </row>
    <row r="39" spans="1:22" s="15" customFormat="1" ht="7.5" customHeight="1">
      <c r="A39" s="61"/>
      <c r="B39" s="61"/>
      <c r="C39" s="113">
        <v>9</v>
      </c>
      <c r="D39" s="117" t="s">
        <v>238</v>
      </c>
      <c r="E39" s="120"/>
      <c r="F39" s="108">
        <f>Eingaben!K41</f>
        <v>0</v>
      </c>
      <c r="G39" s="112"/>
      <c r="H39" s="8" t="s">
        <v>159</v>
      </c>
      <c r="I39" s="8" t="s">
        <v>160</v>
      </c>
      <c r="J39" s="8" t="s">
        <v>161</v>
      </c>
      <c r="K39" s="8" t="s">
        <v>115</v>
      </c>
      <c r="L39" s="8" t="s">
        <v>162</v>
      </c>
      <c r="M39" s="8" t="s">
        <v>163</v>
      </c>
      <c r="N39" s="8" t="s">
        <v>164</v>
      </c>
      <c r="O39" s="8" t="s">
        <v>202</v>
      </c>
      <c r="P39" s="8" t="s">
        <v>203</v>
      </c>
      <c r="Q39" s="16"/>
      <c r="R39" s="140" t="s">
        <v>237</v>
      </c>
      <c r="S39" s="141"/>
      <c r="T39" s="141"/>
      <c r="U39" s="142"/>
      <c r="V39" s="61"/>
    </row>
    <row r="40" spans="1:22" s="15" customFormat="1" ht="7.5" customHeight="1">
      <c r="A40" s="61"/>
      <c r="B40" s="61"/>
      <c r="C40" s="114"/>
      <c r="D40" s="117"/>
      <c r="E40" s="120"/>
      <c r="F40" s="109"/>
      <c r="G40" s="112"/>
      <c r="H40" s="76">
        <f>$F$39-0</f>
        <v>0</v>
      </c>
      <c r="I40" s="76">
        <f>$F$39-19</f>
        <v>-19</v>
      </c>
      <c r="J40" s="76">
        <f>$F$39-23</f>
        <v>-23</v>
      </c>
      <c r="K40" s="76">
        <f>$F$39-24</f>
        <v>-24</v>
      </c>
      <c r="L40" s="76">
        <f>$F$39-27</f>
        <v>-27</v>
      </c>
      <c r="M40" s="76">
        <f>$F$39-30</f>
        <v>-30</v>
      </c>
      <c r="N40" s="76">
        <f>$F$39-32</f>
        <v>-32</v>
      </c>
      <c r="O40" s="76">
        <f>$F$39-34</f>
        <v>-34</v>
      </c>
      <c r="P40" s="76">
        <f>$F$39-35</f>
        <v>-35</v>
      </c>
      <c r="Q40" s="16"/>
      <c r="R40" s="143"/>
      <c r="S40" s="144"/>
      <c r="T40" s="144"/>
      <c r="U40" s="145"/>
      <c r="V40" s="61"/>
    </row>
    <row r="41" spans="1:22" s="15" customFormat="1" ht="3" customHeight="1" thickBot="1">
      <c r="A41" s="61"/>
      <c r="B41" s="61"/>
      <c r="C41" s="71"/>
      <c r="D41" s="72"/>
      <c r="E41" s="10"/>
      <c r="F41" s="14"/>
      <c r="G41" s="10"/>
      <c r="H41" s="11"/>
      <c r="I41" s="17"/>
      <c r="J41" s="17"/>
      <c r="K41" s="11"/>
      <c r="L41" s="11"/>
      <c r="M41" s="11"/>
      <c r="N41" s="11"/>
      <c r="O41" s="11"/>
      <c r="P41" s="11"/>
      <c r="Q41" s="16"/>
      <c r="R41" s="70"/>
      <c r="S41" s="74"/>
      <c r="T41" s="74"/>
      <c r="U41" s="74"/>
      <c r="V41" s="61"/>
    </row>
    <row r="42" spans="1:22" s="15" customFormat="1" ht="7.5" customHeight="1">
      <c r="A42" s="61"/>
      <c r="B42" s="61"/>
      <c r="C42" s="196" t="s">
        <v>64</v>
      </c>
      <c r="D42" s="198" t="s">
        <v>189</v>
      </c>
      <c r="E42" s="173"/>
      <c r="F42" s="181">
        <f>F18+F21+F24</f>
        <v>0</v>
      </c>
      <c r="G42" s="112"/>
      <c r="H42" s="8" t="s">
        <v>166</v>
      </c>
      <c r="I42" s="8" t="s">
        <v>114</v>
      </c>
      <c r="J42" s="8" t="s">
        <v>36</v>
      </c>
      <c r="K42" s="8" t="s">
        <v>31</v>
      </c>
      <c r="L42" s="8" t="s">
        <v>167</v>
      </c>
      <c r="M42" s="8" t="s">
        <v>150</v>
      </c>
      <c r="N42" s="8" t="s">
        <v>116</v>
      </c>
      <c r="O42" s="8" t="s">
        <v>33</v>
      </c>
      <c r="P42" s="8" t="s">
        <v>168</v>
      </c>
      <c r="Q42" s="16"/>
      <c r="R42" s="186" t="s">
        <v>78</v>
      </c>
      <c r="S42" s="187"/>
      <c r="T42" s="187"/>
      <c r="U42" s="188"/>
      <c r="V42" s="61"/>
    </row>
    <row r="43" spans="1:22" s="15" customFormat="1" ht="7.5" customHeight="1" thickBot="1">
      <c r="A43" s="61"/>
      <c r="B43" s="61"/>
      <c r="C43" s="197"/>
      <c r="D43" s="199"/>
      <c r="E43" s="173"/>
      <c r="F43" s="182"/>
      <c r="G43" s="112"/>
      <c r="H43" s="76">
        <f>$F$42-0</f>
        <v>0</v>
      </c>
      <c r="I43" s="76">
        <f>$F$42-15</f>
        <v>-15</v>
      </c>
      <c r="J43" s="76">
        <f>$F$42-18</f>
        <v>-18</v>
      </c>
      <c r="K43" s="76">
        <f>$F$42-19</f>
        <v>-19</v>
      </c>
      <c r="L43" s="76">
        <f>$F$42-21</f>
        <v>-21</v>
      </c>
      <c r="M43" s="76">
        <f>$F$42-25</f>
        <v>-25</v>
      </c>
      <c r="N43" s="76">
        <f>$F$42-27</f>
        <v>-27</v>
      </c>
      <c r="O43" s="76">
        <f>$F$42-29</f>
        <v>-29</v>
      </c>
      <c r="P43" s="76">
        <f>$F$42-32</f>
        <v>-32</v>
      </c>
      <c r="Q43" s="16"/>
      <c r="R43" s="189"/>
      <c r="S43" s="190"/>
      <c r="T43" s="190"/>
      <c r="U43" s="191"/>
      <c r="V43" s="61"/>
    </row>
    <row r="44" spans="1:22" s="15" customFormat="1" ht="3" customHeight="1" thickBot="1">
      <c r="A44" s="61"/>
      <c r="B44" s="61"/>
      <c r="C44" s="71"/>
      <c r="D44" s="72"/>
      <c r="E44" s="10"/>
      <c r="F44" s="14"/>
      <c r="G44" s="10"/>
      <c r="H44" s="11"/>
      <c r="I44" s="17"/>
      <c r="J44" s="17"/>
      <c r="K44" s="11"/>
      <c r="L44" s="11"/>
      <c r="M44" s="11"/>
      <c r="N44" s="11"/>
      <c r="O44" s="11"/>
      <c r="P44" s="11"/>
      <c r="Q44" s="16"/>
      <c r="R44" s="70"/>
      <c r="S44" s="74"/>
      <c r="T44" s="74"/>
      <c r="U44" s="74"/>
      <c r="V44" s="61"/>
    </row>
    <row r="45" spans="1:22" s="15" customFormat="1" ht="7.5" customHeight="1">
      <c r="A45" s="61"/>
      <c r="B45" s="61"/>
      <c r="C45" s="192" t="s">
        <v>7</v>
      </c>
      <c r="D45" s="194" t="s">
        <v>66</v>
      </c>
      <c r="E45" s="173"/>
      <c r="F45" s="176">
        <f>F15+F27+F33</f>
        <v>0</v>
      </c>
      <c r="G45" s="112"/>
      <c r="H45" s="8" t="s">
        <v>204</v>
      </c>
      <c r="I45" s="8" t="s">
        <v>205</v>
      </c>
      <c r="J45" s="8" t="s">
        <v>206</v>
      </c>
      <c r="K45" s="8" t="s">
        <v>207</v>
      </c>
      <c r="L45" s="8" t="s">
        <v>169</v>
      </c>
      <c r="M45" s="8" t="s">
        <v>170</v>
      </c>
      <c r="N45" s="8" t="s">
        <v>208</v>
      </c>
      <c r="O45" s="8" t="s">
        <v>209</v>
      </c>
      <c r="P45" s="8" t="s">
        <v>171</v>
      </c>
      <c r="Q45" s="16"/>
      <c r="R45" s="133" t="s">
        <v>75</v>
      </c>
      <c r="S45" s="134"/>
      <c r="T45" s="134"/>
      <c r="U45" s="135"/>
      <c r="V45" s="61"/>
    </row>
    <row r="46" spans="1:22" s="15" customFormat="1" ht="7.5" customHeight="1" thickBot="1">
      <c r="A46" s="61"/>
      <c r="B46" s="61"/>
      <c r="C46" s="193"/>
      <c r="D46" s="195"/>
      <c r="E46" s="173"/>
      <c r="F46" s="177"/>
      <c r="G46" s="112"/>
      <c r="H46" s="76">
        <f>$F$45-0</f>
        <v>0</v>
      </c>
      <c r="I46" s="76">
        <f>$F$45-43</f>
        <v>-43</v>
      </c>
      <c r="J46" s="76">
        <f>$F$45-56</f>
        <v>-56</v>
      </c>
      <c r="K46" s="76">
        <f>$F$45-65</f>
        <v>-65</v>
      </c>
      <c r="L46" s="76">
        <f>$F$45-76</f>
        <v>-76</v>
      </c>
      <c r="M46" s="76">
        <f>$F$45-87</f>
        <v>-87</v>
      </c>
      <c r="N46" s="76">
        <f>$F$45-91</f>
        <v>-91</v>
      </c>
      <c r="O46" s="76">
        <f>$F$45-102</f>
        <v>-102</v>
      </c>
      <c r="P46" s="76">
        <f>$F$45-106</f>
        <v>-106</v>
      </c>
      <c r="Q46" s="16"/>
      <c r="R46" s="136"/>
      <c r="S46" s="137"/>
      <c r="T46" s="137"/>
      <c r="U46" s="138"/>
      <c r="V46" s="61"/>
    </row>
    <row r="47" spans="1:22" s="15" customFormat="1" ht="3" customHeight="1" thickBot="1">
      <c r="A47" s="61"/>
      <c r="B47" s="61"/>
      <c r="C47" s="71"/>
      <c r="D47" s="72"/>
      <c r="E47" s="10"/>
      <c r="F47" s="14"/>
      <c r="G47" s="10"/>
      <c r="H47" s="11"/>
      <c r="I47" s="17"/>
      <c r="J47" s="17"/>
      <c r="K47" s="11"/>
      <c r="L47" s="11"/>
      <c r="M47" s="11"/>
      <c r="N47" s="11"/>
      <c r="O47" s="11"/>
      <c r="P47" s="11"/>
      <c r="Q47" s="16"/>
      <c r="R47" s="70"/>
      <c r="S47" s="74"/>
      <c r="T47" s="74"/>
      <c r="U47" s="74"/>
      <c r="V47" s="61"/>
    </row>
    <row r="48" spans="1:22" s="15" customFormat="1" ht="7.5" customHeight="1">
      <c r="A48" s="61"/>
      <c r="B48" s="61"/>
      <c r="C48" s="192" t="s">
        <v>10</v>
      </c>
      <c r="D48" s="194" t="s">
        <v>67</v>
      </c>
      <c r="E48" s="173"/>
      <c r="F48" s="176">
        <f>F18+F21+F24+F30</f>
        <v>0</v>
      </c>
      <c r="G48" s="112"/>
      <c r="H48" s="8" t="s">
        <v>172</v>
      </c>
      <c r="I48" s="8" t="s">
        <v>173</v>
      </c>
      <c r="J48" s="8" t="s">
        <v>174</v>
      </c>
      <c r="K48" s="8" t="s">
        <v>175</v>
      </c>
      <c r="L48" s="8" t="s">
        <v>176</v>
      </c>
      <c r="M48" s="8" t="s">
        <v>177</v>
      </c>
      <c r="N48" s="8" t="s">
        <v>178</v>
      </c>
      <c r="O48" s="8" t="s">
        <v>179</v>
      </c>
      <c r="P48" s="8" t="s">
        <v>276</v>
      </c>
      <c r="Q48" s="16"/>
      <c r="R48" s="133" t="s">
        <v>76</v>
      </c>
      <c r="S48" s="134"/>
      <c r="T48" s="134"/>
      <c r="U48" s="135"/>
      <c r="V48" s="61"/>
    </row>
    <row r="49" spans="1:22" s="15" customFormat="1" ht="7.5" customHeight="1" thickBot="1">
      <c r="A49" s="61"/>
      <c r="B49" s="61"/>
      <c r="C49" s="193"/>
      <c r="D49" s="195"/>
      <c r="E49" s="173"/>
      <c r="F49" s="177"/>
      <c r="G49" s="112"/>
      <c r="H49" s="76">
        <f>$F$48-0</f>
        <v>0</v>
      </c>
      <c r="I49" s="76">
        <f>$F$48-25</f>
        <v>-25</v>
      </c>
      <c r="J49" s="76">
        <f>$F$48-39</f>
        <v>-39</v>
      </c>
      <c r="K49" s="76">
        <f>$F$48-46</f>
        <v>-46</v>
      </c>
      <c r="L49" s="76">
        <f>$F$48-49</f>
        <v>-49</v>
      </c>
      <c r="M49" s="76">
        <f>$F$48-54</f>
        <v>-54</v>
      </c>
      <c r="N49" s="76">
        <f>$F$48-57</f>
        <v>-57</v>
      </c>
      <c r="O49" s="76">
        <f>$F$48-60</f>
        <v>-60</v>
      </c>
      <c r="P49" s="76">
        <f>$F$48-62</f>
        <v>-62</v>
      </c>
      <c r="Q49" s="16"/>
      <c r="R49" s="136"/>
      <c r="S49" s="137"/>
      <c r="T49" s="137"/>
      <c r="U49" s="138"/>
      <c r="V49" s="61"/>
    </row>
    <row r="50" spans="1:22" s="15" customFormat="1" ht="3" customHeight="1" thickBot="1">
      <c r="A50" s="61"/>
      <c r="B50" s="61"/>
      <c r="C50" s="71"/>
      <c r="D50" s="72"/>
      <c r="E50" s="10"/>
      <c r="F50" s="14"/>
      <c r="G50" s="10"/>
      <c r="H50" s="11"/>
      <c r="I50" s="17"/>
      <c r="J50" s="17"/>
      <c r="K50" s="11"/>
      <c r="L50" s="11"/>
      <c r="M50" s="11"/>
      <c r="N50" s="11"/>
      <c r="O50" s="11"/>
      <c r="P50" s="11"/>
      <c r="Q50" s="16"/>
      <c r="R50" s="70"/>
      <c r="S50" s="74"/>
      <c r="T50" s="74"/>
      <c r="U50" s="74"/>
      <c r="V50" s="61"/>
    </row>
    <row r="51" spans="1:22" s="15" customFormat="1" ht="7.5" customHeight="1">
      <c r="A51" s="61"/>
      <c r="B51" s="61"/>
      <c r="C51" s="192" t="s">
        <v>54</v>
      </c>
      <c r="D51" s="194" t="s">
        <v>68</v>
      </c>
      <c r="E51" s="173"/>
      <c r="F51" s="176">
        <f>F36+F39</f>
        <v>0</v>
      </c>
      <c r="G51" s="112"/>
      <c r="H51" s="8" t="s">
        <v>180</v>
      </c>
      <c r="I51" s="8" t="s">
        <v>181</v>
      </c>
      <c r="J51" s="8" t="s">
        <v>182</v>
      </c>
      <c r="K51" s="8" t="s">
        <v>81</v>
      </c>
      <c r="L51" s="8" t="s">
        <v>34</v>
      </c>
      <c r="M51" s="8" t="s">
        <v>183</v>
      </c>
      <c r="N51" s="8" t="s">
        <v>184</v>
      </c>
      <c r="O51" s="8" t="s">
        <v>277</v>
      </c>
      <c r="P51" s="8" t="s">
        <v>278</v>
      </c>
      <c r="Q51" s="16"/>
      <c r="R51" s="133" t="s">
        <v>77</v>
      </c>
      <c r="S51" s="134"/>
      <c r="T51" s="134"/>
      <c r="U51" s="135"/>
      <c r="V51" s="61"/>
    </row>
    <row r="52" spans="1:22" s="15" customFormat="1" ht="7.5" customHeight="1" thickBot="1">
      <c r="A52" s="61"/>
      <c r="B52" s="61"/>
      <c r="C52" s="193"/>
      <c r="D52" s="195"/>
      <c r="E52" s="173"/>
      <c r="F52" s="177"/>
      <c r="G52" s="112"/>
      <c r="H52" s="76">
        <f>$F$51-0</f>
        <v>0</v>
      </c>
      <c r="I52" s="76">
        <f>$F$51-26</f>
        <v>-26</v>
      </c>
      <c r="J52" s="76">
        <f>$F$51-30</f>
        <v>-30</v>
      </c>
      <c r="K52" s="76">
        <f>$F$51-33</f>
        <v>-33</v>
      </c>
      <c r="L52" s="76">
        <f>$F$51-39</f>
        <v>-39</v>
      </c>
      <c r="M52" s="76">
        <f>$F$51-43</f>
        <v>-43</v>
      </c>
      <c r="N52" s="76">
        <f>$F$51-46</f>
        <v>-46</v>
      </c>
      <c r="O52" s="76">
        <f>$F$51-50</f>
        <v>-50</v>
      </c>
      <c r="P52" s="76">
        <f>$F$51-55</f>
        <v>-55</v>
      </c>
      <c r="Q52" s="16"/>
      <c r="R52" s="136"/>
      <c r="S52" s="137"/>
      <c r="T52" s="137"/>
      <c r="U52" s="138"/>
      <c r="V52" s="61"/>
    </row>
    <row r="53" spans="1:22" s="15" customFormat="1" ht="3" customHeight="1" thickBot="1">
      <c r="A53" s="61"/>
      <c r="B53" s="61"/>
      <c r="C53" s="71"/>
      <c r="D53" s="72"/>
      <c r="E53" s="10"/>
      <c r="F53" s="14"/>
      <c r="G53" s="10"/>
      <c r="H53" s="11"/>
      <c r="I53" s="17"/>
      <c r="J53" s="17"/>
      <c r="K53" s="11"/>
      <c r="L53" s="11"/>
      <c r="M53" s="11"/>
      <c r="N53" s="11"/>
      <c r="O53" s="11"/>
      <c r="P53" s="11"/>
      <c r="Q53" s="16"/>
      <c r="R53" s="70"/>
      <c r="S53" s="74"/>
      <c r="T53" s="74"/>
      <c r="U53" s="74"/>
      <c r="V53" s="61"/>
    </row>
    <row r="54" spans="1:22" s="15" customFormat="1" ht="7.5" customHeight="1">
      <c r="A54" s="61"/>
      <c r="B54" s="61"/>
      <c r="C54" s="169" t="s">
        <v>65</v>
      </c>
      <c r="D54" s="171" t="s">
        <v>63</v>
      </c>
      <c r="E54" s="173"/>
      <c r="F54" s="174">
        <f>F15+F18+F21+F24+F27+F30+F33+F36+F39</f>
        <v>0</v>
      </c>
      <c r="G54" s="112"/>
      <c r="H54" s="8" t="s">
        <v>210</v>
      </c>
      <c r="I54" s="8" t="s">
        <v>211</v>
      </c>
      <c r="J54" s="8" t="s">
        <v>233</v>
      </c>
      <c r="K54" s="8" t="s">
        <v>234</v>
      </c>
      <c r="L54" s="8" t="s">
        <v>185</v>
      </c>
      <c r="M54" s="8" t="s">
        <v>186</v>
      </c>
      <c r="N54" s="8" t="s">
        <v>187</v>
      </c>
      <c r="O54" s="8" t="s">
        <v>235</v>
      </c>
      <c r="P54" s="8" t="s">
        <v>236</v>
      </c>
      <c r="Q54" s="16"/>
      <c r="R54" s="127" t="s">
        <v>239</v>
      </c>
      <c r="S54" s="128"/>
      <c r="T54" s="128"/>
      <c r="U54" s="129"/>
      <c r="V54" s="61"/>
    </row>
    <row r="55" spans="1:22" s="15" customFormat="1" ht="7.5" customHeight="1" thickBot="1">
      <c r="A55" s="61"/>
      <c r="B55" s="61"/>
      <c r="C55" s="170"/>
      <c r="D55" s="172"/>
      <c r="E55" s="173"/>
      <c r="F55" s="175"/>
      <c r="G55" s="112"/>
      <c r="H55" s="76">
        <f>$F$54-0</f>
        <v>0</v>
      </c>
      <c r="I55" s="76">
        <f>$F$54-125</f>
        <v>-125</v>
      </c>
      <c r="J55" s="76">
        <f>$F$54-136</f>
        <v>-136</v>
      </c>
      <c r="K55" s="76">
        <f>$F$54-154</f>
        <v>-154</v>
      </c>
      <c r="L55" s="76">
        <f>$F$54-167</f>
        <v>-167</v>
      </c>
      <c r="M55" s="76">
        <f>$F$54-178</f>
        <v>-178</v>
      </c>
      <c r="N55" s="76">
        <f>$F$54-189</f>
        <v>-189</v>
      </c>
      <c r="O55" s="76">
        <f>$F$54-195</f>
        <v>-195</v>
      </c>
      <c r="P55" s="76">
        <f>$F$54-209</f>
        <v>-209</v>
      </c>
      <c r="Q55" s="16"/>
      <c r="R55" s="130"/>
      <c r="S55" s="131"/>
      <c r="T55" s="131"/>
      <c r="U55" s="132"/>
      <c r="V55" s="61"/>
    </row>
    <row r="56" spans="1:22" s="15" customFormat="1" ht="15" customHeight="1" thickBot="1">
      <c r="A56" s="61"/>
      <c r="B56" s="61"/>
      <c r="C56" s="14"/>
      <c r="D56" s="25"/>
      <c r="E56" s="10"/>
      <c r="F56" s="14"/>
      <c r="G56" s="10"/>
      <c r="H56" s="11"/>
      <c r="I56" s="17"/>
      <c r="J56" s="17"/>
      <c r="K56" s="11"/>
      <c r="L56" s="11"/>
      <c r="M56" s="11"/>
      <c r="N56" s="11"/>
      <c r="O56" s="11"/>
      <c r="P56" s="11"/>
      <c r="Q56" s="16"/>
      <c r="R56" s="62"/>
      <c r="S56" s="63"/>
      <c r="T56" s="63"/>
      <c r="U56" s="63"/>
      <c r="V56" s="61"/>
    </row>
    <row r="57" spans="1:22" s="5" customFormat="1" ht="9.75" customHeight="1">
      <c r="A57" s="3"/>
      <c r="B57" s="3"/>
      <c r="C57" s="3"/>
      <c r="D57" s="160"/>
      <c r="E57" s="163">
        <f>F54</f>
        <v>0</v>
      </c>
      <c r="F57" s="164"/>
      <c r="G57" s="164"/>
      <c r="H57" s="165"/>
      <c r="I57" s="104" t="s">
        <v>274</v>
      </c>
      <c r="J57" s="104"/>
      <c r="K57" s="104"/>
      <c r="L57" s="104"/>
      <c r="M57" s="104"/>
      <c r="N57" s="3"/>
      <c r="O57" s="3"/>
      <c r="P57" s="3"/>
      <c r="Q57" s="3"/>
      <c r="R57" s="2"/>
      <c r="S57" s="3"/>
      <c r="T57" s="3"/>
      <c r="U57" s="3"/>
      <c r="V57" s="3"/>
    </row>
    <row r="58" spans="1:22" s="5" customFormat="1" ht="9.75" customHeight="1" thickBot="1">
      <c r="A58" s="3"/>
      <c r="B58" s="3"/>
      <c r="C58" s="3"/>
      <c r="D58" s="160"/>
      <c r="E58" s="166"/>
      <c r="F58" s="167"/>
      <c r="G58" s="167"/>
      <c r="H58" s="168"/>
      <c r="I58" s="104"/>
      <c r="J58" s="104"/>
      <c r="K58" s="104"/>
      <c r="L58" s="104"/>
      <c r="M58" s="104"/>
      <c r="N58" s="3"/>
      <c r="O58" s="3"/>
      <c r="P58" s="3"/>
      <c r="Q58" s="3"/>
      <c r="R58" s="2"/>
      <c r="S58" s="3"/>
      <c r="T58" s="3"/>
      <c r="U58" s="3"/>
      <c r="V58" s="3"/>
    </row>
    <row r="59" spans="1:22" s="5" customFormat="1" ht="6" customHeight="1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  <c r="S59" s="3"/>
      <c r="T59" s="3"/>
      <c r="U59" s="3"/>
      <c r="V59" s="3"/>
    </row>
    <row r="60" spans="1:22" s="5" customFormat="1" ht="9.75" customHeight="1">
      <c r="A60" s="3"/>
      <c r="B60" s="3"/>
      <c r="C60" s="3"/>
      <c r="D60" s="3"/>
      <c r="E60" s="121" t="str">
        <f>VLOOKUP(E57,'CH-Normen 2005 B'!A2:C352,2,FALSE)</f>
        <v>≤60</v>
      </c>
      <c r="F60" s="122"/>
      <c r="G60" s="122"/>
      <c r="H60" s="123"/>
      <c r="I60" s="104" t="s">
        <v>37</v>
      </c>
      <c r="J60" s="104"/>
      <c r="K60" s="104"/>
      <c r="L60" s="104"/>
      <c r="M60" s="104"/>
      <c r="N60" s="3"/>
      <c r="O60" s="3"/>
      <c r="P60" s="3"/>
      <c r="Q60" s="3"/>
      <c r="R60" s="2"/>
      <c r="S60" s="3"/>
      <c r="T60" s="3"/>
      <c r="U60" s="3"/>
      <c r="V60" s="3"/>
    </row>
    <row r="61" spans="1:22" s="5" customFormat="1" ht="9.75" customHeight="1" thickBot="1">
      <c r="A61" s="3"/>
      <c r="B61" s="3"/>
      <c r="C61" s="3"/>
      <c r="D61" s="3"/>
      <c r="E61" s="124"/>
      <c r="F61" s="125"/>
      <c r="G61" s="125"/>
      <c r="H61" s="126"/>
      <c r="I61" s="104"/>
      <c r="J61" s="104"/>
      <c r="K61" s="104"/>
      <c r="L61" s="104"/>
      <c r="M61" s="104"/>
      <c r="N61" s="3"/>
      <c r="O61" s="3"/>
      <c r="P61" s="3"/>
      <c r="Q61" s="3"/>
      <c r="R61" s="2"/>
      <c r="S61" s="3"/>
      <c r="T61" s="3"/>
      <c r="U61" s="3"/>
      <c r="V61" s="3"/>
    </row>
    <row r="62" spans="1:22" s="5" customFormat="1" ht="6" customHeight="1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3"/>
      <c r="T62" s="3"/>
      <c r="U62" s="3"/>
      <c r="V62" s="3"/>
    </row>
    <row r="63" spans="1:22" s="5" customFormat="1" ht="9.75" customHeight="1">
      <c r="A63" s="3"/>
      <c r="B63" s="3"/>
      <c r="C63" s="3"/>
      <c r="D63" s="3"/>
      <c r="E63" s="146" t="str">
        <f>VLOOKUP(E57,'CH-Normen 2005 B'!A2:C352,3,FALSE)</f>
        <v>≤1</v>
      </c>
      <c r="F63" s="147"/>
      <c r="G63" s="147"/>
      <c r="H63" s="148"/>
      <c r="I63" s="104" t="s">
        <v>38</v>
      </c>
      <c r="J63" s="104"/>
      <c r="K63" s="104"/>
      <c r="L63" s="104"/>
      <c r="M63" s="104"/>
      <c r="N63" s="3"/>
      <c r="O63" s="3"/>
      <c r="P63" s="3"/>
      <c r="Q63" s="3"/>
      <c r="R63" s="2"/>
      <c r="S63" s="3"/>
      <c r="T63" s="3"/>
      <c r="U63" s="3"/>
      <c r="V63" s="3"/>
    </row>
    <row r="64" spans="1:22" s="5" customFormat="1" ht="9.75" customHeight="1" thickBot="1">
      <c r="A64" s="3"/>
      <c r="B64" s="3"/>
      <c r="C64" s="3"/>
      <c r="D64" s="3"/>
      <c r="E64" s="149"/>
      <c r="F64" s="150"/>
      <c r="G64" s="150"/>
      <c r="H64" s="151"/>
      <c r="I64" s="104"/>
      <c r="J64" s="104"/>
      <c r="K64" s="104"/>
      <c r="L64" s="104"/>
      <c r="M64" s="104"/>
      <c r="N64" s="3"/>
      <c r="O64" s="3"/>
      <c r="P64" s="3"/>
      <c r="Q64" s="3"/>
      <c r="R64" s="2"/>
      <c r="S64" s="3"/>
      <c r="T64" s="3"/>
      <c r="U64" s="3"/>
      <c r="V64" s="3"/>
    </row>
    <row r="65" spans="1:22" s="5" customFormat="1" ht="9.75" customHeight="1">
      <c r="A65" s="3"/>
      <c r="B65" s="3"/>
      <c r="C65" s="3"/>
      <c r="D65" s="3"/>
      <c r="E65" s="73"/>
      <c r="F65" s="73"/>
      <c r="G65" s="73"/>
      <c r="H65" s="73"/>
      <c r="I65" s="69"/>
      <c r="J65" s="69"/>
      <c r="K65" s="69"/>
      <c r="L65" s="69"/>
      <c r="M65" s="69"/>
      <c r="N65" s="3"/>
      <c r="O65" s="3"/>
      <c r="P65" s="3"/>
      <c r="Q65" s="3"/>
      <c r="R65" s="2"/>
      <c r="S65" s="3"/>
      <c r="T65" s="3"/>
      <c r="U65" s="3"/>
      <c r="V65" s="3"/>
    </row>
    <row r="66" spans="1:22" s="5" customFormat="1" ht="12.75">
      <c r="A66" s="3"/>
      <c r="B66" s="3"/>
      <c r="C66" s="3" t="s">
        <v>80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3"/>
      <c r="T66" s="139" t="s">
        <v>275</v>
      </c>
      <c r="U66" s="139"/>
      <c r="V66" s="3"/>
    </row>
    <row r="67" spans="1:22" s="5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3"/>
      <c r="T67" s="3"/>
      <c r="U67" s="3"/>
      <c r="V67" s="3"/>
    </row>
    <row r="68" spans="1:22" ht="12.75">
      <c r="A68" s="4"/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6"/>
      <c r="S68" s="4"/>
      <c r="T68" s="4"/>
      <c r="U68" s="4"/>
      <c r="V68" s="4"/>
    </row>
    <row r="69" spans="1:22" ht="12.75">
      <c r="A69" s="4"/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6"/>
      <c r="S69" s="4"/>
      <c r="T69" s="4"/>
      <c r="U69" s="4"/>
      <c r="V69" s="4"/>
    </row>
    <row r="70" spans="1:22" ht="12.75">
      <c r="A70" s="4"/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6"/>
      <c r="S70" s="4"/>
      <c r="T70" s="4"/>
      <c r="U70" s="4"/>
      <c r="V70" s="4"/>
    </row>
    <row r="71" spans="1:22" ht="12.75">
      <c r="A71" s="4"/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6"/>
      <c r="S71" s="4"/>
      <c r="T71" s="4"/>
      <c r="U71" s="4"/>
      <c r="V71" s="4"/>
    </row>
    <row r="72" spans="1:22" ht="12.75">
      <c r="A72" s="4"/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6"/>
      <c r="S72" s="4"/>
      <c r="T72" s="4"/>
      <c r="U72" s="4"/>
      <c r="V72" s="4"/>
    </row>
    <row r="73" spans="1:22" ht="12.75">
      <c r="A73" s="4"/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6"/>
      <c r="S73" s="4"/>
      <c r="T73" s="4"/>
      <c r="U73" s="4"/>
      <c r="V73" s="4"/>
    </row>
    <row r="74" spans="1:22" ht="12.75">
      <c r="A74" s="4"/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6"/>
      <c r="S74" s="4"/>
      <c r="T74" s="4"/>
      <c r="U74" s="4"/>
      <c r="V74" s="4"/>
    </row>
    <row r="75" spans="1:22" ht="12.75">
      <c r="A75" s="4"/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6"/>
      <c r="S75" s="4"/>
      <c r="T75" s="4"/>
      <c r="U75" s="4"/>
      <c r="V75" s="4"/>
    </row>
    <row r="76" spans="1:22" ht="12.75">
      <c r="A76" s="4"/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6"/>
      <c r="S76" s="4"/>
      <c r="T76" s="4"/>
      <c r="U76" s="4"/>
      <c r="V76" s="4"/>
    </row>
    <row r="77" spans="1:22" ht="12.75">
      <c r="A77" s="4"/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6"/>
      <c r="S77" s="4"/>
      <c r="T77" s="4"/>
      <c r="U77" s="4"/>
      <c r="V77" s="4"/>
    </row>
    <row r="78" spans="1:22" ht="12.75">
      <c r="A78" s="4"/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6"/>
      <c r="S78" s="4"/>
      <c r="T78" s="4"/>
      <c r="U78" s="4"/>
      <c r="V78" s="4"/>
    </row>
    <row r="79" spans="1:22" ht="12.75">
      <c r="A79" s="4"/>
      <c r="B79" s="4"/>
      <c r="C79" s="3"/>
      <c r="D79" s="3">
        <f>Eingaben!G59</f>
        <v>26</v>
      </c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56"/>
      <c r="S79" s="4"/>
      <c r="T79" s="4"/>
      <c r="U79" s="4"/>
      <c r="V79" s="4"/>
    </row>
    <row r="80" spans="1:22" ht="12.75">
      <c r="A80" s="4"/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56"/>
      <c r="S80" s="4"/>
      <c r="T80" s="4"/>
      <c r="U80" s="4"/>
      <c r="V80" s="4"/>
    </row>
    <row r="81" spans="1:22" ht="12.75">
      <c r="A81" s="4"/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56"/>
      <c r="S81" s="4"/>
      <c r="T81" s="4"/>
      <c r="U81" s="4"/>
      <c r="V81" s="4"/>
    </row>
    <row r="82" spans="1:22" ht="12.75">
      <c r="A82" s="4"/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6"/>
      <c r="S82" s="4"/>
      <c r="T82" s="4"/>
      <c r="U82" s="4"/>
      <c r="V82" s="4"/>
    </row>
    <row r="83" spans="1:22" ht="12.75">
      <c r="A83" s="4"/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56"/>
      <c r="S83" s="4"/>
      <c r="T83" s="4"/>
      <c r="U83" s="4"/>
      <c r="V83" s="4"/>
    </row>
    <row r="84" spans="1:22" ht="12.75">
      <c r="A84" s="4"/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6"/>
      <c r="S84" s="4"/>
      <c r="T84" s="4"/>
      <c r="U84" s="4"/>
      <c r="V84" s="4"/>
    </row>
    <row r="85" spans="1:22" ht="12.75">
      <c r="A85" s="4"/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6"/>
      <c r="S85" s="4"/>
      <c r="T85" s="4"/>
      <c r="U85" s="4"/>
      <c r="V85" s="4"/>
    </row>
    <row r="86" spans="1:22" ht="12.75">
      <c r="A86" s="4"/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56"/>
      <c r="S86" s="4"/>
      <c r="T86" s="4"/>
      <c r="U86" s="4"/>
      <c r="V86" s="4"/>
    </row>
    <row r="87" spans="1:22" ht="12.75">
      <c r="A87" s="4"/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6"/>
      <c r="S87" s="4"/>
      <c r="T87" s="4"/>
      <c r="U87" s="4"/>
      <c r="V87" s="4"/>
    </row>
    <row r="88" spans="1:22" ht="12.75">
      <c r="A88" s="4"/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56"/>
      <c r="S88" s="4"/>
      <c r="T88" s="4"/>
      <c r="U88" s="4"/>
      <c r="V88" s="4"/>
    </row>
    <row r="89" spans="1:22" ht="12.75">
      <c r="A89" s="4"/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56"/>
      <c r="S89" s="4"/>
      <c r="T89" s="4"/>
      <c r="U89" s="4"/>
      <c r="V89" s="4"/>
    </row>
    <row r="90" spans="1:22" ht="12.75">
      <c r="A90" s="4"/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56"/>
      <c r="S90" s="4"/>
      <c r="T90" s="4"/>
      <c r="U90" s="4"/>
      <c r="V90" s="4"/>
    </row>
    <row r="91" spans="1:22" ht="12.75">
      <c r="A91" s="4"/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56"/>
      <c r="S91" s="4"/>
      <c r="T91" s="4"/>
      <c r="U91" s="4"/>
      <c r="V91" s="4"/>
    </row>
    <row r="92" spans="1:22" ht="12.75">
      <c r="A92" s="4"/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6"/>
      <c r="S92" s="4"/>
      <c r="T92" s="4"/>
      <c r="U92" s="4"/>
      <c r="V92" s="4"/>
    </row>
    <row r="93" spans="1:22" ht="12.75">
      <c r="A93" s="4"/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56"/>
      <c r="S93" s="4"/>
      <c r="T93" s="4"/>
      <c r="U93" s="4"/>
      <c r="V93" s="4"/>
    </row>
    <row r="94" spans="1:22" ht="12.75">
      <c r="A94" s="4"/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56"/>
      <c r="S94" s="4"/>
      <c r="T94" s="4"/>
      <c r="U94" s="4"/>
      <c r="V94" s="4"/>
    </row>
    <row r="95" spans="1:22" ht="12.75">
      <c r="A95" s="4"/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6"/>
      <c r="S95" s="4"/>
      <c r="T95" s="4"/>
      <c r="U95" s="4"/>
      <c r="V95" s="4"/>
    </row>
    <row r="96" spans="1:22" ht="12.75">
      <c r="A96" s="4"/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56"/>
      <c r="S96" s="4"/>
      <c r="T96" s="4"/>
      <c r="U96" s="4"/>
      <c r="V96" s="4"/>
    </row>
    <row r="97" spans="1:22" ht="12.75">
      <c r="A97" s="4"/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56"/>
      <c r="S97" s="4"/>
      <c r="T97" s="4"/>
      <c r="U97" s="4"/>
      <c r="V97" s="4"/>
    </row>
    <row r="98" spans="1:22" ht="12.75">
      <c r="A98" s="4"/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6"/>
      <c r="S98" s="4"/>
      <c r="T98" s="4"/>
      <c r="U98" s="4"/>
      <c r="V98" s="4"/>
    </row>
    <row r="99" spans="1:22" ht="12.75">
      <c r="A99" s="4"/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56"/>
      <c r="S99" s="4"/>
      <c r="T99" s="4"/>
      <c r="U99" s="4"/>
      <c r="V99" s="4"/>
    </row>
    <row r="100" spans="1:22" ht="12.75">
      <c r="A100" s="4"/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56"/>
      <c r="S100" s="4"/>
      <c r="T100" s="4"/>
      <c r="U100" s="4"/>
      <c r="V100" s="4"/>
    </row>
    <row r="101" spans="1:22" ht="12.75">
      <c r="A101" s="4"/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56"/>
      <c r="S101" s="4"/>
      <c r="T101" s="4"/>
      <c r="U101" s="4"/>
      <c r="V101" s="4"/>
    </row>
    <row r="102" spans="1:22" ht="12.75">
      <c r="A102" s="4"/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6"/>
      <c r="S102" s="4"/>
      <c r="T102" s="4"/>
      <c r="U102" s="4"/>
      <c r="V102" s="4"/>
    </row>
    <row r="103" spans="1:22" ht="12.75">
      <c r="A103" s="4"/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6"/>
      <c r="S103" s="4"/>
      <c r="T103" s="4"/>
      <c r="U103" s="4"/>
      <c r="V103" s="4"/>
    </row>
    <row r="104" spans="1:22" ht="12.75">
      <c r="A104" s="4"/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56"/>
      <c r="S104" s="4"/>
      <c r="T104" s="4"/>
      <c r="U104" s="4"/>
      <c r="V104" s="4"/>
    </row>
    <row r="105" spans="1:22" ht="12.75">
      <c r="A105" s="4"/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56"/>
      <c r="S105" s="4"/>
      <c r="T105" s="4"/>
      <c r="U105" s="4"/>
      <c r="V105" s="4"/>
    </row>
    <row r="106" spans="1:22" ht="12.75">
      <c r="A106" s="4"/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6"/>
      <c r="S106" s="4"/>
      <c r="T106" s="4"/>
      <c r="U106" s="4"/>
      <c r="V106" s="4"/>
    </row>
    <row r="107" spans="1:22" ht="12.75">
      <c r="A107" s="4"/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56"/>
      <c r="S107" s="4"/>
      <c r="T107" s="4"/>
      <c r="U107" s="4"/>
      <c r="V107" s="4"/>
    </row>
    <row r="108" spans="1:22" ht="12.75">
      <c r="A108" s="4"/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6"/>
      <c r="S108" s="4"/>
      <c r="T108" s="4"/>
      <c r="U108" s="4"/>
      <c r="V108" s="4"/>
    </row>
    <row r="109" spans="1:22" ht="12.75">
      <c r="A109" s="4"/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56"/>
      <c r="S109" s="4"/>
      <c r="T109" s="4"/>
      <c r="U109" s="4"/>
      <c r="V109" s="4"/>
    </row>
    <row r="110" spans="1:22" ht="12.75">
      <c r="A110" s="4"/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56"/>
      <c r="S110" s="4"/>
      <c r="T110" s="4"/>
      <c r="U110" s="4"/>
      <c r="V110" s="4"/>
    </row>
    <row r="111" spans="1:22" ht="12.75">
      <c r="A111" s="4"/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56"/>
      <c r="S111" s="4"/>
      <c r="T111" s="4"/>
      <c r="U111" s="4"/>
      <c r="V111" s="4"/>
    </row>
    <row r="112" spans="1:22" ht="12.75">
      <c r="A112" s="4"/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6"/>
      <c r="S112" s="4"/>
      <c r="T112" s="4"/>
      <c r="U112" s="4"/>
      <c r="V112" s="4"/>
    </row>
    <row r="113" spans="1:22" ht="12.75">
      <c r="A113" s="4"/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56"/>
      <c r="S113" s="4"/>
      <c r="T113" s="4"/>
      <c r="U113" s="4"/>
      <c r="V113" s="4"/>
    </row>
    <row r="114" spans="1:22" ht="12.75">
      <c r="A114" s="4"/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6"/>
      <c r="S114" s="4"/>
      <c r="T114" s="4"/>
      <c r="U114" s="4"/>
      <c r="V114" s="4"/>
    </row>
    <row r="115" spans="1:22" ht="12.75">
      <c r="A115" s="4"/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56"/>
      <c r="S115" s="4"/>
      <c r="T115" s="4"/>
      <c r="U115" s="4"/>
      <c r="V115" s="4"/>
    </row>
    <row r="116" spans="1:22" ht="12.75">
      <c r="A116" s="4"/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56"/>
      <c r="S116" s="4"/>
      <c r="T116" s="4"/>
      <c r="U116" s="4"/>
      <c r="V116" s="4"/>
    </row>
    <row r="117" spans="1:22" ht="12.75">
      <c r="A117" s="4"/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56"/>
      <c r="S117" s="4"/>
      <c r="T117" s="4"/>
      <c r="U117" s="4"/>
      <c r="V117" s="4"/>
    </row>
    <row r="118" spans="1:22" ht="12.75">
      <c r="A118" s="4"/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56"/>
      <c r="S118" s="4"/>
      <c r="T118" s="4"/>
      <c r="U118" s="4"/>
      <c r="V118" s="4"/>
    </row>
    <row r="119" spans="1:22" ht="12.75">
      <c r="A119" s="4"/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6"/>
      <c r="S119" s="4"/>
      <c r="T119" s="4"/>
      <c r="U119" s="4"/>
      <c r="V119" s="4"/>
    </row>
    <row r="120" spans="1:22" ht="12.75">
      <c r="A120" s="4"/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6"/>
      <c r="S120" s="4"/>
      <c r="T120" s="4"/>
      <c r="U120" s="4"/>
      <c r="V120" s="4"/>
    </row>
    <row r="121" spans="1:22" ht="12.75">
      <c r="A121" s="4"/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6"/>
      <c r="S121" s="4"/>
      <c r="T121" s="4"/>
      <c r="U121" s="4"/>
      <c r="V121" s="4"/>
    </row>
    <row r="122" spans="1:22" ht="12.75">
      <c r="A122" s="4"/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6"/>
      <c r="S122" s="4"/>
      <c r="T122" s="4"/>
      <c r="U122" s="4"/>
      <c r="V122" s="4"/>
    </row>
    <row r="123" spans="1:22" ht="12.75">
      <c r="A123" s="4"/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56"/>
      <c r="S123" s="4"/>
      <c r="T123" s="4"/>
      <c r="U123" s="4"/>
      <c r="V123" s="4"/>
    </row>
    <row r="124" spans="1:22" ht="12.75">
      <c r="A124" s="4"/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56"/>
      <c r="S124" s="4"/>
      <c r="T124" s="4"/>
      <c r="U124" s="4"/>
      <c r="V124" s="4"/>
    </row>
    <row r="125" spans="1:22" ht="12.75">
      <c r="A125" s="4"/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56"/>
      <c r="S125" s="4"/>
      <c r="T125" s="4"/>
      <c r="U125" s="4"/>
      <c r="V125" s="4"/>
    </row>
    <row r="126" spans="1:22" ht="12.75">
      <c r="A126" s="4"/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6"/>
      <c r="S126" s="4"/>
      <c r="T126" s="4"/>
      <c r="U126" s="4"/>
      <c r="V126" s="4"/>
    </row>
    <row r="127" spans="1:22" ht="12.75">
      <c r="A127" s="4"/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6"/>
      <c r="S127" s="4"/>
      <c r="T127" s="4"/>
      <c r="U127" s="4"/>
      <c r="V127" s="4"/>
    </row>
    <row r="128" spans="1:22" ht="12.75">
      <c r="A128" s="4"/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56"/>
      <c r="S128" s="4"/>
      <c r="T128" s="4"/>
      <c r="U128" s="4"/>
      <c r="V128" s="4"/>
    </row>
    <row r="129" spans="1:22" ht="12.75">
      <c r="A129" s="4"/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56"/>
      <c r="S129" s="4"/>
      <c r="T129" s="4"/>
      <c r="U129" s="4"/>
      <c r="V129" s="4"/>
    </row>
    <row r="130" spans="1:22" ht="12.75">
      <c r="A130" s="4"/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56"/>
      <c r="S130" s="4"/>
      <c r="T130" s="4"/>
      <c r="U130" s="4"/>
      <c r="V130" s="4"/>
    </row>
    <row r="131" spans="1:22" ht="12.75">
      <c r="A131" s="4"/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56"/>
      <c r="S131" s="4"/>
      <c r="T131" s="4"/>
      <c r="U131" s="4"/>
      <c r="V131" s="4"/>
    </row>
    <row r="132" spans="1:22" ht="12.75">
      <c r="A132" s="4"/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6"/>
      <c r="S132" s="4"/>
      <c r="T132" s="4"/>
      <c r="U132" s="4"/>
      <c r="V132" s="4"/>
    </row>
    <row r="133" spans="1:22" ht="12.75">
      <c r="A133" s="4"/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56"/>
      <c r="S133" s="4"/>
      <c r="T133" s="4"/>
      <c r="U133" s="4"/>
      <c r="V133" s="4"/>
    </row>
  </sheetData>
  <sheetProtection password="DEC5" sheet="1" objects="1" scenarios="1" selectLockedCells="1" selectUnlockedCells="1"/>
  <mergeCells count="116">
    <mergeCell ref="T66:U66"/>
    <mergeCell ref="F27:F28"/>
    <mergeCell ref="F24:F25"/>
    <mergeCell ref="G24:G25"/>
    <mergeCell ref="R33:U34"/>
    <mergeCell ref="E63:H64"/>
    <mergeCell ref="I63:M64"/>
    <mergeCell ref="E24:E25"/>
    <mergeCell ref="G30:G31"/>
    <mergeCell ref="R36:U37"/>
    <mergeCell ref="E18:E19"/>
    <mergeCell ref="F18:F19"/>
    <mergeCell ref="F21:F22"/>
    <mergeCell ref="F33:F34"/>
    <mergeCell ref="F30:F31"/>
    <mergeCell ref="E21:E22"/>
    <mergeCell ref="E30:E31"/>
    <mergeCell ref="G33:G34"/>
    <mergeCell ref="G27:G28"/>
    <mergeCell ref="G15:G16"/>
    <mergeCell ref="G18:G19"/>
    <mergeCell ref="I60:M61"/>
    <mergeCell ref="I57:M58"/>
    <mergeCell ref="G54:G55"/>
    <mergeCell ref="G36:G37"/>
    <mergeCell ref="C33:C34"/>
    <mergeCell ref="D33:D34"/>
    <mergeCell ref="E60:H61"/>
    <mergeCell ref="C54:C55"/>
    <mergeCell ref="D54:D55"/>
    <mergeCell ref="E54:E55"/>
    <mergeCell ref="D57:D58"/>
    <mergeCell ref="E57:H58"/>
    <mergeCell ref="E33:E34"/>
    <mergeCell ref="F54:F55"/>
    <mergeCell ref="D24:D25"/>
    <mergeCell ref="C27:C28"/>
    <mergeCell ref="C30:C31"/>
    <mergeCell ref="D30:D31"/>
    <mergeCell ref="C24:C25"/>
    <mergeCell ref="S2:T2"/>
    <mergeCell ref="E14:Q14"/>
    <mergeCell ref="D2:O2"/>
    <mergeCell ref="R24:U25"/>
    <mergeCell ref="R27:U28"/>
    <mergeCell ref="D18:D19"/>
    <mergeCell ref="D21:D22"/>
    <mergeCell ref="P11:P12"/>
    <mergeCell ref="N11:N12"/>
    <mergeCell ref="H11:H12"/>
    <mergeCell ref="I11:I12"/>
    <mergeCell ref="J11:J12"/>
    <mergeCell ref="G21:G22"/>
    <mergeCell ref="F15:F16"/>
    <mergeCell ref="E15:E16"/>
    <mergeCell ref="H9:P10"/>
    <mergeCell ref="L11:L12"/>
    <mergeCell ref="K11:K12"/>
    <mergeCell ref="F4:M4"/>
    <mergeCell ref="F5:M5"/>
    <mergeCell ref="F6:M6"/>
    <mergeCell ref="F7:M7"/>
    <mergeCell ref="L8:Q8"/>
    <mergeCell ref="J8:K8"/>
    <mergeCell ref="E8:I8"/>
    <mergeCell ref="R14:U14"/>
    <mergeCell ref="S11:U12"/>
    <mergeCell ref="G13:R13"/>
    <mergeCell ref="C36:C37"/>
    <mergeCell ref="D36:D37"/>
    <mergeCell ref="E36:E37"/>
    <mergeCell ref="F36:F37"/>
    <mergeCell ref="D27:D28"/>
    <mergeCell ref="D10:D11"/>
    <mergeCell ref="D15:D16"/>
    <mergeCell ref="R30:U31"/>
    <mergeCell ref="M11:M12"/>
    <mergeCell ref="E27:E28"/>
    <mergeCell ref="C15:C16"/>
    <mergeCell ref="C18:C19"/>
    <mergeCell ref="C21:C22"/>
    <mergeCell ref="R15:U16"/>
    <mergeCell ref="R18:U19"/>
    <mergeCell ref="R21:U22"/>
    <mergeCell ref="O11:O12"/>
    <mergeCell ref="C45:C46"/>
    <mergeCell ref="D45:D46"/>
    <mergeCell ref="E45:E46"/>
    <mergeCell ref="F45:F46"/>
    <mergeCell ref="G45:G46"/>
    <mergeCell ref="R45:U46"/>
    <mergeCell ref="C42:C43"/>
    <mergeCell ref="C39:C40"/>
    <mergeCell ref="D39:D40"/>
    <mergeCell ref="E39:E40"/>
    <mergeCell ref="F39:F40"/>
    <mergeCell ref="D42:D43"/>
    <mergeCell ref="E42:E43"/>
    <mergeCell ref="D48:D49"/>
    <mergeCell ref="E48:E49"/>
    <mergeCell ref="G39:G40"/>
    <mergeCell ref="R39:U40"/>
    <mergeCell ref="R42:U43"/>
    <mergeCell ref="G42:G43"/>
    <mergeCell ref="F42:F43"/>
    <mergeCell ref="F48:F49"/>
    <mergeCell ref="R54:U55"/>
    <mergeCell ref="G48:G49"/>
    <mergeCell ref="R48:U49"/>
    <mergeCell ref="G51:G52"/>
    <mergeCell ref="R51:U52"/>
    <mergeCell ref="C48:C49"/>
    <mergeCell ref="C51:C52"/>
    <mergeCell ref="D51:D52"/>
    <mergeCell ref="E51:E52"/>
    <mergeCell ref="F51:F52"/>
  </mergeCells>
  <conditionalFormatting sqref="E8:I8 L8:Q8">
    <cfRule type="cellIs" priority="1" dxfId="1" operator="equal" stopIfTrue="1">
      <formula>0</formula>
    </cfRule>
  </conditionalFormatting>
  <conditionalFormatting sqref="H31:P31 H25:P25 H16:P16 H28:P28 H52:P52 H55:P55 H22:P22 H34:P34 H37:P37 H40:P40 H43:P43 H46:P46 H49:P49 H19:P19">
    <cfRule type="cellIs" priority="2" dxfId="2" operator="greaterThanOrEqual" stopIfTrue="1">
      <formula>0</formula>
    </cfRule>
  </conditionalFormatting>
  <conditionalFormatting sqref="T6:U6 N6:R6 F4:F5 F7">
    <cfRule type="cellIs" priority="3" dxfId="1" operator="equal" stopIfTrue="1">
      <formula>0</formula>
    </cfRule>
  </conditionalFormatting>
  <conditionalFormatting sqref="S11:U12">
    <cfRule type="expression" priority="4" dxfId="9" stopIfTrue="1">
      <formula>$D$79&gt;17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E35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2" max="3" width="11.421875" style="78" customWidth="1"/>
  </cols>
  <sheetData>
    <row r="1" spans="1:5" ht="12.75">
      <c r="A1" s="9" t="s">
        <v>39</v>
      </c>
      <c r="B1" s="77" t="s">
        <v>40</v>
      </c>
      <c r="C1" s="77" t="s">
        <v>12</v>
      </c>
      <c r="D1" s="200" t="s">
        <v>266</v>
      </c>
      <c r="E1" s="201"/>
    </row>
    <row r="2" spans="1:3" ht="12.75">
      <c r="A2">
        <v>0</v>
      </c>
      <c r="B2" s="79" t="s">
        <v>268</v>
      </c>
      <c r="C2" s="78">
        <v>0</v>
      </c>
    </row>
    <row r="3" spans="1:3" ht="12.75">
      <c r="A3">
        <v>1</v>
      </c>
      <c r="B3" s="79" t="s">
        <v>268</v>
      </c>
      <c r="C3" s="78">
        <v>0</v>
      </c>
    </row>
    <row r="4" spans="1:3" ht="12.75">
      <c r="A4">
        <v>2</v>
      </c>
      <c r="B4" s="79" t="s">
        <v>268</v>
      </c>
      <c r="C4" s="78">
        <v>0</v>
      </c>
    </row>
    <row r="5" spans="1:3" ht="12.75">
      <c r="A5">
        <v>3</v>
      </c>
      <c r="B5" s="79" t="s">
        <v>268</v>
      </c>
      <c r="C5" s="78">
        <v>0</v>
      </c>
    </row>
    <row r="6" spans="1:3" ht="12.75">
      <c r="A6">
        <v>4</v>
      </c>
      <c r="B6" s="79" t="s">
        <v>268</v>
      </c>
      <c r="C6" s="78">
        <v>0</v>
      </c>
    </row>
    <row r="7" spans="1:3" ht="12.75">
      <c r="A7">
        <v>5</v>
      </c>
      <c r="B7" s="79" t="s">
        <v>268</v>
      </c>
      <c r="C7" s="78">
        <v>0</v>
      </c>
    </row>
    <row r="8" spans="1:3" ht="12.75">
      <c r="A8">
        <v>6</v>
      </c>
      <c r="B8" s="79" t="s">
        <v>268</v>
      </c>
      <c r="C8" s="78">
        <v>0</v>
      </c>
    </row>
    <row r="9" spans="1:3" ht="12.75">
      <c r="A9">
        <v>7</v>
      </c>
      <c r="B9" s="79" t="s">
        <v>268</v>
      </c>
      <c r="C9" s="78">
        <v>0</v>
      </c>
    </row>
    <row r="10" spans="1:3" ht="12.75">
      <c r="A10">
        <v>8</v>
      </c>
      <c r="B10" s="79" t="s">
        <v>268</v>
      </c>
      <c r="C10" s="78">
        <v>0</v>
      </c>
    </row>
    <row r="11" spans="1:3" ht="12.75">
      <c r="A11">
        <v>9</v>
      </c>
      <c r="B11" s="79" t="s">
        <v>268</v>
      </c>
      <c r="C11" s="78">
        <v>0</v>
      </c>
    </row>
    <row r="12" spans="1:3" ht="12.75">
      <c r="A12">
        <v>10</v>
      </c>
      <c r="B12" s="79" t="s">
        <v>268</v>
      </c>
      <c r="C12" s="78">
        <v>0</v>
      </c>
    </row>
    <row r="13" spans="1:3" ht="12.75">
      <c r="A13">
        <v>11</v>
      </c>
      <c r="B13" s="79" t="s">
        <v>268</v>
      </c>
      <c r="C13" s="78">
        <v>0</v>
      </c>
    </row>
    <row r="14" spans="1:3" ht="12.75">
      <c r="A14">
        <v>12</v>
      </c>
      <c r="B14" s="79" t="s">
        <v>268</v>
      </c>
      <c r="C14" s="78">
        <v>0</v>
      </c>
    </row>
    <row r="15" spans="1:3" ht="12.75">
      <c r="A15">
        <v>13</v>
      </c>
      <c r="B15" s="79" t="s">
        <v>268</v>
      </c>
      <c r="C15" s="78">
        <v>0</v>
      </c>
    </row>
    <row r="16" spans="1:3" ht="12.75">
      <c r="A16">
        <v>14</v>
      </c>
      <c r="B16" s="79" t="s">
        <v>268</v>
      </c>
      <c r="C16" s="78">
        <v>0</v>
      </c>
    </row>
    <row r="17" spans="1:3" ht="12.75">
      <c r="A17">
        <v>15</v>
      </c>
      <c r="B17" s="79" t="s">
        <v>268</v>
      </c>
      <c r="C17" s="78">
        <v>0</v>
      </c>
    </row>
    <row r="18" spans="1:3" ht="12.75">
      <c r="A18">
        <v>16</v>
      </c>
      <c r="B18" s="79" t="s">
        <v>268</v>
      </c>
      <c r="C18" s="78">
        <v>0</v>
      </c>
    </row>
    <row r="19" spans="1:3" ht="12.75">
      <c r="A19">
        <v>17</v>
      </c>
      <c r="B19" s="79" t="s">
        <v>268</v>
      </c>
      <c r="C19" s="78">
        <v>0</v>
      </c>
    </row>
    <row r="20" spans="1:3" ht="12.75">
      <c r="A20">
        <v>18</v>
      </c>
      <c r="B20" s="79" t="s">
        <v>268</v>
      </c>
      <c r="C20" s="78">
        <v>0</v>
      </c>
    </row>
    <row r="21" spans="1:3" ht="12.75">
      <c r="A21">
        <v>19</v>
      </c>
      <c r="B21" s="79" t="s">
        <v>268</v>
      </c>
      <c r="C21" s="78">
        <v>0</v>
      </c>
    </row>
    <row r="22" spans="1:3" ht="12.75">
      <c r="A22">
        <v>20</v>
      </c>
      <c r="B22" s="79" t="s">
        <v>268</v>
      </c>
      <c r="C22" s="78">
        <v>0</v>
      </c>
    </row>
    <row r="23" spans="1:3" ht="12.75">
      <c r="A23">
        <v>21</v>
      </c>
      <c r="B23" s="79" t="s">
        <v>268</v>
      </c>
      <c r="C23" s="78">
        <v>0</v>
      </c>
    </row>
    <row r="24" spans="1:3" ht="12.75">
      <c r="A24">
        <v>22</v>
      </c>
      <c r="B24" s="79" t="s">
        <v>268</v>
      </c>
      <c r="C24" s="78">
        <v>0</v>
      </c>
    </row>
    <row r="25" spans="1:3" ht="12.75">
      <c r="A25">
        <v>23</v>
      </c>
      <c r="B25" s="79" t="s">
        <v>268</v>
      </c>
      <c r="C25" s="78">
        <v>0</v>
      </c>
    </row>
    <row r="26" spans="1:3" ht="12.75">
      <c r="A26">
        <v>24</v>
      </c>
      <c r="B26" s="79" t="s">
        <v>268</v>
      </c>
      <c r="C26" s="78">
        <v>0</v>
      </c>
    </row>
    <row r="27" spans="1:3" ht="12.75">
      <c r="A27">
        <v>25</v>
      </c>
      <c r="B27" s="79" t="s">
        <v>268</v>
      </c>
      <c r="C27" s="78">
        <v>0</v>
      </c>
    </row>
    <row r="28" spans="1:3" ht="12.75">
      <c r="A28">
        <v>26</v>
      </c>
      <c r="B28" s="79" t="s">
        <v>268</v>
      </c>
      <c r="C28" s="78">
        <v>0</v>
      </c>
    </row>
    <row r="29" spans="1:3" ht="12.75">
      <c r="A29">
        <v>27</v>
      </c>
      <c r="B29" s="79" t="s">
        <v>268</v>
      </c>
      <c r="C29" s="78">
        <v>0</v>
      </c>
    </row>
    <row r="30" spans="1:3" ht="12.75">
      <c r="A30">
        <v>28</v>
      </c>
      <c r="B30" s="79" t="s">
        <v>268</v>
      </c>
      <c r="C30" s="78">
        <v>0</v>
      </c>
    </row>
    <row r="31" spans="1:3" ht="12.75">
      <c r="A31">
        <v>29</v>
      </c>
      <c r="B31" s="79" t="s">
        <v>268</v>
      </c>
      <c r="C31" s="78">
        <v>0</v>
      </c>
    </row>
    <row r="32" spans="1:3" ht="12.75">
      <c r="A32">
        <v>30</v>
      </c>
      <c r="B32" s="79" t="s">
        <v>268</v>
      </c>
      <c r="C32" s="78">
        <v>0</v>
      </c>
    </row>
    <row r="33" spans="1:3" ht="12.75">
      <c r="A33">
        <v>31</v>
      </c>
      <c r="B33" s="79" t="s">
        <v>268</v>
      </c>
      <c r="C33" s="78">
        <v>0</v>
      </c>
    </row>
    <row r="34" spans="1:3" ht="12.75">
      <c r="A34">
        <v>32</v>
      </c>
      <c r="B34" s="79" t="s">
        <v>268</v>
      </c>
      <c r="C34" s="78">
        <v>0</v>
      </c>
    </row>
    <row r="35" spans="1:3" ht="12.75">
      <c r="A35">
        <v>33</v>
      </c>
      <c r="B35" s="79" t="s">
        <v>268</v>
      </c>
      <c r="C35" s="78">
        <v>0</v>
      </c>
    </row>
    <row r="36" spans="1:3" ht="12.75">
      <c r="A36">
        <v>34</v>
      </c>
      <c r="B36" s="79" t="s">
        <v>268</v>
      </c>
      <c r="C36" s="78">
        <v>0</v>
      </c>
    </row>
    <row r="37" spans="1:3" ht="12.75">
      <c r="A37">
        <v>35</v>
      </c>
      <c r="B37" s="79" t="s">
        <v>268</v>
      </c>
      <c r="C37" s="78">
        <v>0</v>
      </c>
    </row>
    <row r="38" spans="1:3" ht="12.75">
      <c r="A38">
        <v>36</v>
      </c>
      <c r="B38" s="79" t="s">
        <v>268</v>
      </c>
      <c r="C38" s="78">
        <v>0</v>
      </c>
    </row>
    <row r="39" spans="1:3" ht="12.75">
      <c r="A39">
        <v>37</v>
      </c>
      <c r="B39" s="79" t="s">
        <v>268</v>
      </c>
      <c r="C39" s="78">
        <v>0</v>
      </c>
    </row>
    <row r="40" spans="1:3" ht="12.75">
      <c r="A40">
        <v>38</v>
      </c>
      <c r="B40" s="79" t="s">
        <v>268</v>
      </c>
      <c r="C40" s="78">
        <v>0</v>
      </c>
    </row>
    <row r="41" spans="1:3" ht="12.75">
      <c r="A41">
        <v>39</v>
      </c>
      <c r="B41" s="79" t="s">
        <v>268</v>
      </c>
      <c r="C41" s="78">
        <v>0</v>
      </c>
    </row>
    <row r="42" spans="1:3" ht="12.75">
      <c r="A42">
        <v>40</v>
      </c>
      <c r="B42" s="79" t="s">
        <v>268</v>
      </c>
      <c r="C42" s="78">
        <v>0</v>
      </c>
    </row>
    <row r="43" spans="1:3" ht="12.75">
      <c r="A43">
        <v>41</v>
      </c>
      <c r="B43" s="79" t="s">
        <v>268</v>
      </c>
      <c r="C43" s="78">
        <v>0</v>
      </c>
    </row>
    <row r="44" spans="1:3" ht="12.75">
      <c r="A44">
        <v>42</v>
      </c>
      <c r="B44" s="79" t="s">
        <v>268</v>
      </c>
      <c r="C44" s="78">
        <v>0</v>
      </c>
    </row>
    <row r="45" spans="1:3" ht="12.75">
      <c r="A45">
        <v>43</v>
      </c>
      <c r="B45" s="79" t="s">
        <v>268</v>
      </c>
      <c r="C45" s="78">
        <v>0</v>
      </c>
    </row>
    <row r="46" spans="1:3" ht="12.75">
      <c r="A46">
        <v>44</v>
      </c>
      <c r="B46" s="79" t="s">
        <v>268</v>
      </c>
      <c r="C46" s="78">
        <v>0</v>
      </c>
    </row>
    <row r="47" spans="1:3" ht="12.75">
      <c r="A47">
        <v>45</v>
      </c>
      <c r="B47" s="79" t="s">
        <v>268</v>
      </c>
      <c r="C47" s="78">
        <v>0</v>
      </c>
    </row>
    <row r="48" spans="1:3" ht="12.75">
      <c r="A48">
        <v>46</v>
      </c>
      <c r="B48" s="79" t="s">
        <v>268</v>
      </c>
      <c r="C48" s="78">
        <v>0</v>
      </c>
    </row>
    <row r="49" spans="1:3" ht="12.75">
      <c r="A49">
        <v>47</v>
      </c>
      <c r="B49" s="79" t="s">
        <v>268</v>
      </c>
      <c r="C49" s="78">
        <v>0</v>
      </c>
    </row>
    <row r="50" spans="1:3" ht="12.75">
      <c r="A50">
        <v>48</v>
      </c>
      <c r="B50" s="79" t="s">
        <v>268</v>
      </c>
      <c r="C50" s="78">
        <v>0</v>
      </c>
    </row>
    <row r="51" spans="1:3" ht="12.75">
      <c r="A51">
        <v>49</v>
      </c>
      <c r="B51" s="79" t="s">
        <v>268</v>
      </c>
      <c r="C51" s="78">
        <v>0</v>
      </c>
    </row>
    <row r="52" spans="1:3" ht="12.75">
      <c r="A52">
        <v>50</v>
      </c>
      <c r="B52" s="79" t="s">
        <v>268</v>
      </c>
      <c r="C52" s="78">
        <v>0</v>
      </c>
    </row>
    <row r="53" spans="1:3" ht="12.75">
      <c r="A53">
        <v>51</v>
      </c>
      <c r="B53" s="79" t="s">
        <v>268</v>
      </c>
      <c r="C53" s="78">
        <v>0</v>
      </c>
    </row>
    <row r="54" spans="1:3" ht="12.75">
      <c r="A54">
        <v>52</v>
      </c>
      <c r="B54" s="79" t="s">
        <v>268</v>
      </c>
      <c r="C54" s="78">
        <v>0</v>
      </c>
    </row>
    <row r="55" spans="1:3" ht="12.75">
      <c r="A55">
        <v>53</v>
      </c>
      <c r="B55" s="79" t="s">
        <v>268</v>
      </c>
      <c r="C55" s="78">
        <v>0</v>
      </c>
    </row>
    <row r="56" spans="1:3" ht="12.75">
      <c r="A56">
        <v>54</v>
      </c>
      <c r="B56" s="79" t="s">
        <v>268</v>
      </c>
      <c r="C56" s="78">
        <v>0</v>
      </c>
    </row>
    <row r="57" spans="1:3" ht="12.75">
      <c r="A57">
        <v>55</v>
      </c>
      <c r="B57" s="79" t="s">
        <v>268</v>
      </c>
      <c r="C57" s="78">
        <v>0</v>
      </c>
    </row>
    <row r="58" spans="1:3" ht="12.75">
      <c r="A58">
        <v>56</v>
      </c>
      <c r="B58" s="79" t="s">
        <v>268</v>
      </c>
      <c r="C58" s="78">
        <v>0</v>
      </c>
    </row>
    <row r="59" spans="1:3" ht="12.75">
      <c r="A59">
        <v>57</v>
      </c>
      <c r="B59" s="79" t="s">
        <v>268</v>
      </c>
      <c r="C59" s="78">
        <v>0</v>
      </c>
    </row>
    <row r="60" spans="1:3" ht="12.75">
      <c r="A60">
        <v>58</v>
      </c>
      <c r="B60" s="79" t="s">
        <v>268</v>
      </c>
      <c r="C60" s="78">
        <v>0</v>
      </c>
    </row>
    <row r="61" spans="1:3" ht="12.75">
      <c r="A61">
        <v>59</v>
      </c>
      <c r="B61" s="79" t="s">
        <v>268</v>
      </c>
      <c r="C61" s="78">
        <v>0</v>
      </c>
    </row>
    <row r="62" spans="1:3" ht="12.75">
      <c r="A62">
        <v>60</v>
      </c>
      <c r="B62" s="79" t="s">
        <v>268</v>
      </c>
      <c r="C62" s="78">
        <v>0</v>
      </c>
    </row>
    <row r="63" spans="1:3" ht="12.75">
      <c r="A63">
        <v>61</v>
      </c>
      <c r="B63" s="79" t="s">
        <v>268</v>
      </c>
      <c r="C63" s="78">
        <v>0</v>
      </c>
    </row>
    <row r="64" spans="1:3" ht="12.75">
      <c r="A64">
        <v>62</v>
      </c>
      <c r="B64" s="79" t="s">
        <v>268</v>
      </c>
      <c r="C64" s="78">
        <v>0</v>
      </c>
    </row>
    <row r="65" spans="1:3" ht="12.75">
      <c r="A65">
        <v>63</v>
      </c>
      <c r="B65" s="79" t="s">
        <v>268</v>
      </c>
      <c r="C65" s="78">
        <v>0</v>
      </c>
    </row>
    <row r="66" spans="1:3" ht="12.75">
      <c r="A66">
        <v>64</v>
      </c>
      <c r="B66" s="79" t="s">
        <v>268</v>
      </c>
      <c r="C66" s="78">
        <v>0</v>
      </c>
    </row>
    <row r="67" spans="1:3" ht="12.75">
      <c r="A67">
        <v>65</v>
      </c>
      <c r="B67" s="79" t="s">
        <v>268</v>
      </c>
      <c r="C67" s="78">
        <v>0</v>
      </c>
    </row>
    <row r="68" spans="1:3" ht="12.75">
      <c r="A68">
        <v>66</v>
      </c>
      <c r="B68" s="79" t="s">
        <v>268</v>
      </c>
      <c r="C68" s="78">
        <v>0</v>
      </c>
    </row>
    <row r="69" spans="1:3" ht="12.75">
      <c r="A69">
        <v>67</v>
      </c>
      <c r="B69" s="79" t="s">
        <v>268</v>
      </c>
      <c r="C69" s="78">
        <v>0</v>
      </c>
    </row>
    <row r="70" spans="1:3" ht="12.75">
      <c r="A70">
        <v>68</v>
      </c>
      <c r="B70" s="79" t="s">
        <v>268</v>
      </c>
      <c r="C70" s="78">
        <v>0</v>
      </c>
    </row>
    <row r="71" spans="1:3" ht="12.75">
      <c r="A71">
        <v>69</v>
      </c>
      <c r="B71" s="79" t="s">
        <v>268</v>
      </c>
      <c r="C71" s="78">
        <v>0</v>
      </c>
    </row>
    <row r="72" spans="1:3" ht="12.75">
      <c r="A72">
        <v>70</v>
      </c>
      <c r="B72" s="79" t="s">
        <v>268</v>
      </c>
      <c r="C72" s="78">
        <v>0</v>
      </c>
    </row>
    <row r="73" spans="1:3" ht="12.75">
      <c r="A73">
        <v>71</v>
      </c>
      <c r="B73" s="79" t="s">
        <v>268</v>
      </c>
      <c r="C73" s="78">
        <v>0</v>
      </c>
    </row>
    <row r="74" spans="1:3" ht="12.75">
      <c r="A74">
        <v>72</v>
      </c>
      <c r="B74" s="79" t="s">
        <v>268</v>
      </c>
      <c r="C74" s="78">
        <v>0</v>
      </c>
    </row>
    <row r="75" spans="1:3" ht="12.75">
      <c r="A75">
        <v>73</v>
      </c>
      <c r="B75" s="79" t="s">
        <v>268</v>
      </c>
      <c r="C75" s="78">
        <v>0</v>
      </c>
    </row>
    <row r="76" spans="1:3" ht="12.75">
      <c r="A76">
        <v>74</v>
      </c>
      <c r="B76" s="79" t="s">
        <v>268</v>
      </c>
      <c r="C76" s="78">
        <v>0</v>
      </c>
    </row>
    <row r="77" spans="1:3" ht="12.75">
      <c r="A77">
        <v>75</v>
      </c>
      <c r="B77" s="79" t="s">
        <v>268</v>
      </c>
      <c r="C77" s="78">
        <v>0</v>
      </c>
    </row>
    <row r="78" spans="1:3" ht="12.75">
      <c r="A78">
        <v>76</v>
      </c>
      <c r="B78" s="79" t="s">
        <v>268</v>
      </c>
      <c r="C78" s="78">
        <v>0</v>
      </c>
    </row>
    <row r="79" spans="1:3" ht="12.75">
      <c r="A79">
        <v>77</v>
      </c>
      <c r="B79" s="79" t="s">
        <v>268</v>
      </c>
      <c r="C79" s="78">
        <v>0</v>
      </c>
    </row>
    <row r="80" spans="1:3" ht="12.75">
      <c r="A80">
        <v>78</v>
      </c>
      <c r="B80" s="79" t="s">
        <v>268</v>
      </c>
      <c r="C80" s="78">
        <v>0</v>
      </c>
    </row>
    <row r="81" spans="1:3" ht="12.75">
      <c r="A81">
        <v>79</v>
      </c>
      <c r="B81" s="79" t="s">
        <v>268</v>
      </c>
      <c r="C81" s="78">
        <v>0</v>
      </c>
    </row>
    <row r="82" spans="1:3" ht="12.75">
      <c r="A82">
        <v>80</v>
      </c>
      <c r="B82" s="79" t="s">
        <v>268</v>
      </c>
      <c r="C82" s="78">
        <v>0</v>
      </c>
    </row>
    <row r="83" spans="1:3" ht="12.75">
      <c r="A83">
        <v>81</v>
      </c>
      <c r="B83" s="79" t="s">
        <v>268</v>
      </c>
      <c r="C83" s="78">
        <v>0</v>
      </c>
    </row>
    <row r="84" spans="1:3" ht="12.75">
      <c r="A84">
        <v>82</v>
      </c>
      <c r="B84" s="79" t="s">
        <v>268</v>
      </c>
      <c r="C84" s="78">
        <v>0</v>
      </c>
    </row>
    <row r="85" spans="1:3" ht="12.75">
      <c r="A85">
        <v>83</v>
      </c>
      <c r="B85" s="79" t="s">
        <v>268</v>
      </c>
      <c r="C85" s="78">
        <v>0</v>
      </c>
    </row>
    <row r="86" spans="1:3" ht="12.75">
      <c r="A86">
        <v>84</v>
      </c>
      <c r="B86" s="79" t="s">
        <v>268</v>
      </c>
      <c r="C86" s="78">
        <v>0</v>
      </c>
    </row>
    <row r="87" spans="1:3" ht="12.75">
      <c r="A87">
        <v>85</v>
      </c>
      <c r="B87" s="79" t="s">
        <v>268</v>
      </c>
      <c r="C87" s="78">
        <v>0</v>
      </c>
    </row>
    <row r="88" spans="1:3" ht="12.75">
      <c r="A88">
        <v>86</v>
      </c>
      <c r="B88" s="79" t="s">
        <v>268</v>
      </c>
      <c r="C88" s="78">
        <v>0</v>
      </c>
    </row>
    <row r="89" spans="1:3" ht="12.75">
      <c r="A89">
        <v>87</v>
      </c>
      <c r="B89" s="79" t="s">
        <v>268</v>
      </c>
      <c r="C89" s="78">
        <v>0</v>
      </c>
    </row>
    <row r="90" spans="1:3" ht="12.75">
      <c r="A90">
        <v>88</v>
      </c>
      <c r="B90" s="78">
        <v>54</v>
      </c>
      <c r="C90" s="78">
        <v>0</v>
      </c>
    </row>
    <row r="91" spans="1:3" ht="12.75">
      <c r="A91">
        <v>89</v>
      </c>
      <c r="B91" s="78">
        <v>55</v>
      </c>
      <c r="C91" s="78">
        <v>0</v>
      </c>
    </row>
    <row r="92" spans="1:3" ht="12.75">
      <c r="A92">
        <v>90</v>
      </c>
      <c r="B92" s="78">
        <v>55</v>
      </c>
      <c r="C92" s="78">
        <v>0</v>
      </c>
    </row>
    <row r="93" spans="1:3" ht="12.75">
      <c r="A93">
        <v>91</v>
      </c>
      <c r="B93" s="78">
        <v>56</v>
      </c>
      <c r="C93" s="78">
        <v>0</v>
      </c>
    </row>
    <row r="94" spans="1:3" ht="12.75">
      <c r="A94">
        <v>92</v>
      </c>
      <c r="B94" s="78">
        <v>56</v>
      </c>
      <c r="C94" s="78">
        <v>0</v>
      </c>
    </row>
    <row r="95" spans="1:3" ht="12.75">
      <c r="A95">
        <v>93</v>
      </c>
      <c r="B95" s="78">
        <v>57</v>
      </c>
      <c r="C95" s="78">
        <v>0</v>
      </c>
    </row>
    <row r="96" spans="1:3" ht="12.75">
      <c r="A96">
        <v>94</v>
      </c>
      <c r="B96" s="78">
        <v>58</v>
      </c>
      <c r="C96" s="78">
        <v>0</v>
      </c>
    </row>
    <row r="97" spans="1:3" ht="12.75">
      <c r="A97">
        <v>95</v>
      </c>
      <c r="B97" s="78">
        <v>58</v>
      </c>
      <c r="C97" s="78">
        <v>0</v>
      </c>
    </row>
    <row r="98" spans="1:3" ht="12.75">
      <c r="A98">
        <v>96</v>
      </c>
      <c r="B98" s="78">
        <v>59</v>
      </c>
      <c r="C98" s="78">
        <v>0</v>
      </c>
    </row>
    <row r="99" spans="1:3" ht="12.75">
      <c r="A99">
        <v>97</v>
      </c>
      <c r="B99" s="78">
        <v>59</v>
      </c>
      <c r="C99" s="78">
        <v>0</v>
      </c>
    </row>
    <row r="100" spans="1:3" ht="12.75">
      <c r="A100">
        <v>98</v>
      </c>
      <c r="B100" s="78">
        <v>60</v>
      </c>
      <c r="C100" s="78">
        <v>0</v>
      </c>
    </row>
    <row r="101" spans="1:3" ht="12.75">
      <c r="A101">
        <v>99</v>
      </c>
      <c r="B101" s="78">
        <v>60</v>
      </c>
      <c r="C101" s="78">
        <v>0</v>
      </c>
    </row>
    <row r="102" spans="1:3" ht="12.75">
      <c r="A102">
        <v>100</v>
      </c>
      <c r="B102" s="78">
        <v>61</v>
      </c>
      <c r="C102" s="78">
        <v>1</v>
      </c>
    </row>
    <row r="103" spans="1:3" ht="12.75">
      <c r="A103">
        <v>101</v>
      </c>
      <c r="B103" s="78">
        <v>61</v>
      </c>
      <c r="C103" s="78">
        <v>1</v>
      </c>
    </row>
    <row r="104" spans="1:3" ht="12.75">
      <c r="A104">
        <v>102</v>
      </c>
      <c r="B104" s="78">
        <v>62</v>
      </c>
      <c r="C104" s="78">
        <v>1</v>
      </c>
    </row>
    <row r="105" spans="1:3" ht="12.75">
      <c r="A105">
        <v>103</v>
      </c>
      <c r="B105" s="78">
        <v>62</v>
      </c>
      <c r="C105" s="78">
        <v>1</v>
      </c>
    </row>
    <row r="106" spans="1:3" ht="12.75">
      <c r="A106">
        <v>104</v>
      </c>
      <c r="B106" s="78">
        <v>63</v>
      </c>
      <c r="C106" s="78">
        <v>1</v>
      </c>
    </row>
    <row r="107" spans="1:3" ht="12.75">
      <c r="A107">
        <v>105</v>
      </c>
      <c r="B107" s="78">
        <v>64</v>
      </c>
      <c r="C107" s="78">
        <v>1</v>
      </c>
    </row>
    <row r="108" spans="1:3" ht="12.75">
      <c r="A108">
        <v>106</v>
      </c>
      <c r="B108" s="78">
        <v>64</v>
      </c>
      <c r="C108" s="78">
        <v>1</v>
      </c>
    </row>
    <row r="109" spans="1:3" ht="12.75">
      <c r="A109">
        <v>107</v>
      </c>
      <c r="B109" s="78">
        <v>65</v>
      </c>
      <c r="C109" s="78">
        <v>1</v>
      </c>
    </row>
    <row r="110" spans="1:3" ht="12.75">
      <c r="A110">
        <v>108</v>
      </c>
      <c r="B110" s="78">
        <v>65</v>
      </c>
      <c r="C110" s="78">
        <v>2</v>
      </c>
    </row>
    <row r="111" spans="1:3" ht="12.75">
      <c r="A111">
        <v>109</v>
      </c>
      <c r="B111" s="78">
        <v>66</v>
      </c>
      <c r="C111" s="78">
        <v>2</v>
      </c>
    </row>
    <row r="112" spans="1:3" ht="12.75">
      <c r="A112">
        <v>110</v>
      </c>
      <c r="B112" s="78">
        <v>66</v>
      </c>
      <c r="C112" s="78">
        <v>2</v>
      </c>
    </row>
    <row r="113" spans="1:3" ht="12.75">
      <c r="A113">
        <v>111</v>
      </c>
      <c r="B113" s="78">
        <v>67</v>
      </c>
      <c r="C113" s="78">
        <v>3</v>
      </c>
    </row>
    <row r="114" spans="1:3" ht="12.75">
      <c r="A114">
        <v>112</v>
      </c>
      <c r="B114" s="78">
        <v>67</v>
      </c>
      <c r="C114" s="78">
        <v>3</v>
      </c>
    </row>
    <row r="115" spans="1:3" ht="12.75">
      <c r="A115">
        <v>113</v>
      </c>
      <c r="B115" s="78">
        <v>68</v>
      </c>
      <c r="C115" s="78">
        <v>3</v>
      </c>
    </row>
    <row r="116" spans="1:3" ht="12.75">
      <c r="A116">
        <v>114</v>
      </c>
      <c r="B116" s="78">
        <v>68</v>
      </c>
      <c r="C116" s="78">
        <v>3</v>
      </c>
    </row>
    <row r="117" spans="1:3" ht="12.75">
      <c r="A117">
        <v>115</v>
      </c>
      <c r="B117" s="78">
        <v>69</v>
      </c>
      <c r="C117" s="78">
        <v>3</v>
      </c>
    </row>
    <row r="118" spans="1:3" ht="12.75">
      <c r="A118">
        <v>116</v>
      </c>
      <c r="B118" s="78">
        <v>69</v>
      </c>
      <c r="C118" s="78">
        <v>3</v>
      </c>
    </row>
    <row r="119" spans="1:3" ht="12.75">
      <c r="A119">
        <v>117</v>
      </c>
      <c r="B119" s="78">
        <v>70</v>
      </c>
      <c r="C119" s="78">
        <v>3</v>
      </c>
    </row>
    <row r="120" spans="1:3" ht="12.75">
      <c r="A120">
        <v>118</v>
      </c>
      <c r="B120" s="78">
        <v>71</v>
      </c>
      <c r="C120" s="78">
        <v>3</v>
      </c>
    </row>
    <row r="121" spans="1:3" ht="12.75">
      <c r="A121">
        <v>119</v>
      </c>
      <c r="B121" s="78">
        <v>71</v>
      </c>
      <c r="C121" s="78">
        <v>3</v>
      </c>
    </row>
    <row r="122" spans="1:3" ht="12.75">
      <c r="A122">
        <v>120</v>
      </c>
      <c r="B122" s="78">
        <v>72</v>
      </c>
      <c r="C122" s="78">
        <v>3</v>
      </c>
    </row>
    <row r="123" spans="1:3" ht="12.75">
      <c r="A123">
        <v>121</v>
      </c>
      <c r="B123" s="78">
        <v>72</v>
      </c>
      <c r="C123" s="78">
        <v>3</v>
      </c>
    </row>
    <row r="124" spans="1:3" ht="12.75">
      <c r="A124">
        <v>122</v>
      </c>
      <c r="B124" s="78">
        <v>73</v>
      </c>
      <c r="C124" s="78">
        <v>3</v>
      </c>
    </row>
    <row r="125" spans="1:3" ht="12.75">
      <c r="A125">
        <v>123</v>
      </c>
      <c r="B125" s="78">
        <v>73</v>
      </c>
      <c r="C125" s="78">
        <v>3</v>
      </c>
    </row>
    <row r="126" spans="1:3" ht="12.75">
      <c r="A126">
        <v>124</v>
      </c>
      <c r="B126" s="78">
        <v>74</v>
      </c>
      <c r="C126" s="78">
        <v>3</v>
      </c>
    </row>
    <row r="127" spans="1:3" ht="12.75">
      <c r="A127">
        <v>125</v>
      </c>
      <c r="B127" s="78">
        <v>74</v>
      </c>
      <c r="C127" s="78">
        <v>3</v>
      </c>
    </row>
    <row r="128" spans="1:3" ht="12.75">
      <c r="A128">
        <v>126</v>
      </c>
      <c r="B128" s="79">
        <v>75</v>
      </c>
      <c r="C128" s="79">
        <v>3</v>
      </c>
    </row>
    <row r="129" spans="1:3" ht="12.75">
      <c r="A129">
        <v>127</v>
      </c>
      <c r="B129" s="79">
        <v>75</v>
      </c>
      <c r="C129" s="79">
        <v>4</v>
      </c>
    </row>
    <row r="130" spans="1:3" ht="12.75">
      <c r="A130">
        <v>128</v>
      </c>
      <c r="B130" s="79">
        <v>76</v>
      </c>
      <c r="C130" s="79">
        <v>4</v>
      </c>
    </row>
    <row r="131" spans="1:3" ht="12.75">
      <c r="A131">
        <v>129</v>
      </c>
      <c r="B131" s="79">
        <v>76</v>
      </c>
      <c r="C131" s="79">
        <v>5</v>
      </c>
    </row>
    <row r="132" spans="1:3" ht="12.75">
      <c r="A132">
        <v>130</v>
      </c>
      <c r="B132" s="79">
        <v>77</v>
      </c>
      <c r="C132" s="79">
        <v>5</v>
      </c>
    </row>
    <row r="133" spans="1:3" ht="12.75">
      <c r="A133">
        <v>131</v>
      </c>
      <c r="B133" s="79">
        <v>78</v>
      </c>
      <c r="C133" s="79">
        <v>5</v>
      </c>
    </row>
    <row r="134" spans="1:3" ht="12.75">
      <c r="A134">
        <v>132</v>
      </c>
      <c r="B134" s="79">
        <v>78</v>
      </c>
      <c r="C134" s="79">
        <v>7</v>
      </c>
    </row>
    <row r="135" spans="1:3" ht="12.75">
      <c r="A135">
        <v>133</v>
      </c>
      <c r="B135" s="79">
        <v>79</v>
      </c>
      <c r="C135" s="79">
        <v>7</v>
      </c>
    </row>
    <row r="136" spans="1:3" ht="12.75">
      <c r="A136">
        <v>134</v>
      </c>
      <c r="B136" s="79">
        <v>79</v>
      </c>
      <c r="C136" s="79">
        <v>8</v>
      </c>
    </row>
    <row r="137" spans="1:3" ht="12.75">
      <c r="A137">
        <v>135</v>
      </c>
      <c r="B137" s="79">
        <v>80</v>
      </c>
      <c r="C137" s="79">
        <v>9</v>
      </c>
    </row>
    <row r="138" spans="1:3" ht="12.75">
      <c r="A138">
        <v>136</v>
      </c>
      <c r="B138" s="79">
        <v>80</v>
      </c>
      <c r="C138" s="79">
        <v>10</v>
      </c>
    </row>
    <row r="139" spans="1:3" ht="12.75">
      <c r="A139">
        <v>137</v>
      </c>
      <c r="B139" s="79">
        <v>81</v>
      </c>
      <c r="C139" s="79">
        <v>11</v>
      </c>
    </row>
    <row r="140" spans="1:3" ht="12.75">
      <c r="A140">
        <v>138</v>
      </c>
      <c r="B140" s="79">
        <v>81</v>
      </c>
      <c r="C140" s="79">
        <v>11</v>
      </c>
    </row>
    <row r="141" spans="1:3" ht="12.75">
      <c r="A141">
        <v>139</v>
      </c>
      <c r="B141" s="79">
        <v>82</v>
      </c>
      <c r="C141" s="79">
        <v>12</v>
      </c>
    </row>
    <row r="142" spans="1:3" ht="12.75">
      <c r="A142">
        <v>140</v>
      </c>
      <c r="B142" s="79">
        <v>82</v>
      </c>
      <c r="C142" s="79">
        <v>13</v>
      </c>
    </row>
    <row r="143" spans="1:3" ht="12.75">
      <c r="A143">
        <v>141</v>
      </c>
      <c r="B143" s="79">
        <v>83</v>
      </c>
      <c r="C143" s="79">
        <v>14</v>
      </c>
    </row>
    <row r="144" spans="1:3" ht="12.75">
      <c r="A144">
        <v>142</v>
      </c>
      <c r="B144" s="79">
        <v>84</v>
      </c>
      <c r="C144" s="79">
        <v>14</v>
      </c>
    </row>
    <row r="145" spans="1:3" ht="12.75">
      <c r="A145">
        <v>143</v>
      </c>
      <c r="B145" s="79">
        <v>84</v>
      </c>
      <c r="C145" s="79">
        <v>15</v>
      </c>
    </row>
    <row r="146" spans="1:3" ht="12.75">
      <c r="A146">
        <v>144</v>
      </c>
      <c r="B146" s="79">
        <v>85</v>
      </c>
      <c r="C146" s="79">
        <v>16</v>
      </c>
    </row>
    <row r="147" spans="1:3" ht="12.75">
      <c r="A147">
        <v>145</v>
      </c>
      <c r="B147" s="79">
        <v>85</v>
      </c>
      <c r="C147" s="79">
        <v>17</v>
      </c>
    </row>
    <row r="148" spans="1:3" ht="12.75">
      <c r="A148">
        <v>146</v>
      </c>
      <c r="B148" s="79">
        <v>86</v>
      </c>
      <c r="C148" s="79">
        <v>18</v>
      </c>
    </row>
    <row r="149" spans="1:3" ht="12.75">
      <c r="A149">
        <v>147</v>
      </c>
      <c r="B149" s="79">
        <v>86</v>
      </c>
      <c r="C149" s="79">
        <v>18</v>
      </c>
    </row>
    <row r="150" spans="1:3" ht="12.75">
      <c r="A150">
        <v>148</v>
      </c>
      <c r="B150" s="79">
        <v>87</v>
      </c>
      <c r="C150" s="79">
        <v>20</v>
      </c>
    </row>
    <row r="151" spans="1:3" ht="12.75">
      <c r="A151">
        <v>149</v>
      </c>
      <c r="B151" s="79">
        <v>87</v>
      </c>
      <c r="C151" s="79">
        <v>20</v>
      </c>
    </row>
    <row r="152" spans="1:3" ht="12.75">
      <c r="A152">
        <v>150</v>
      </c>
      <c r="B152" s="79">
        <v>88</v>
      </c>
      <c r="C152" s="79">
        <v>21</v>
      </c>
    </row>
    <row r="153" spans="1:3" ht="12.75">
      <c r="A153">
        <v>151</v>
      </c>
      <c r="B153" s="79">
        <v>88</v>
      </c>
      <c r="C153" s="79">
        <v>23</v>
      </c>
    </row>
    <row r="154" spans="1:3" ht="12.75">
      <c r="A154">
        <v>152</v>
      </c>
      <c r="B154" s="79">
        <v>89</v>
      </c>
      <c r="C154" s="79">
        <v>24</v>
      </c>
    </row>
    <row r="155" spans="1:3" ht="12.75">
      <c r="A155">
        <v>153</v>
      </c>
      <c r="B155" s="79">
        <v>89</v>
      </c>
      <c r="C155" s="79">
        <v>24</v>
      </c>
    </row>
    <row r="156" spans="1:3" ht="12.75">
      <c r="A156">
        <v>154</v>
      </c>
      <c r="B156" s="79">
        <v>90</v>
      </c>
      <c r="C156" s="79">
        <v>25</v>
      </c>
    </row>
    <row r="157" spans="1:3" ht="12.75">
      <c r="A157">
        <v>155</v>
      </c>
      <c r="B157" s="79">
        <v>91</v>
      </c>
      <c r="C157" s="79">
        <v>27</v>
      </c>
    </row>
    <row r="158" spans="1:3" ht="12.75">
      <c r="A158">
        <v>156</v>
      </c>
      <c r="B158" s="79">
        <v>91</v>
      </c>
      <c r="C158" s="79">
        <v>27</v>
      </c>
    </row>
    <row r="159" spans="1:3" ht="12.75">
      <c r="A159">
        <v>157</v>
      </c>
      <c r="B159" s="79">
        <v>92</v>
      </c>
      <c r="C159" s="79">
        <v>29</v>
      </c>
    </row>
    <row r="160" spans="1:3" ht="12.75">
      <c r="A160">
        <v>158</v>
      </c>
      <c r="B160" s="79">
        <v>92</v>
      </c>
      <c r="C160" s="79">
        <v>30</v>
      </c>
    </row>
    <row r="161" spans="1:3" ht="12.75">
      <c r="A161">
        <v>159</v>
      </c>
      <c r="B161" s="79">
        <v>93</v>
      </c>
      <c r="C161" s="79">
        <v>32</v>
      </c>
    </row>
    <row r="162" spans="1:3" ht="12.75">
      <c r="A162">
        <v>160</v>
      </c>
      <c r="B162" s="79">
        <v>93</v>
      </c>
      <c r="C162" s="79">
        <v>33</v>
      </c>
    </row>
    <row r="163" spans="1:3" ht="12.75">
      <c r="A163">
        <v>161</v>
      </c>
      <c r="B163" s="79">
        <v>94</v>
      </c>
      <c r="C163" s="79">
        <v>36</v>
      </c>
    </row>
    <row r="164" spans="1:3" ht="12.75">
      <c r="A164">
        <v>162</v>
      </c>
      <c r="B164" s="79">
        <v>94</v>
      </c>
      <c r="C164" s="79">
        <v>36</v>
      </c>
    </row>
    <row r="165" spans="1:3" ht="12.75">
      <c r="A165">
        <v>163</v>
      </c>
      <c r="B165" s="79">
        <v>95</v>
      </c>
      <c r="C165" s="79">
        <v>38</v>
      </c>
    </row>
    <row r="166" spans="1:3" ht="12.75">
      <c r="A166">
        <v>164</v>
      </c>
      <c r="B166" s="79">
        <v>95</v>
      </c>
      <c r="C166" s="79">
        <v>38</v>
      </c>
    </row>
    <row r="167" spans="1:3" ht="12.75">
      <c r="A167">
        <v>165</v>
      </c>
      <c r="B167" s="79">
        <v>96</v>
      </c>
      <c r="C167" s="79">
        <v>40</v>
      </c>
    </row>
    <row r="168" spans="1:3" ht="12.75">
      <c r="A168">
        <v>166</v>
      </c>
      <c r="B168" s="79">
        <v>96</v>
      </c>
      <c r="C168" s="79">
        <v>42</v>
      </c>
    </row>
    <row r="169" spans="1:3" ht="12.75">
      <c r="A169">
        <v>167</v>
      </c>
      <c r="B169" s="79">
        <v>97</v>
      </c>
      <c r="C169" s="79">
        <v>44</v>
      </c>
    </row>
    <row r="170" spans="1:3" ht="12.75">
      <c r="A170">
        <v>168</v>
      </c>
      <c r="B170" s="79">
        <v>98</v>
      </c>
      <c r="C170" s="79">
        <v>45</v>
      </c>
    </row>
    <row r="171" spans="1:3" ht="12.75">
      <c r="A171">
        <v>169</v>
      </c>
      <c r="B171" s="79">
        <v>98</v>
      </c>
      <c r="C171" s="79">
        <v>46</v>
      </c>
    </row>
    <row r="172" spans="1:3" ht="12.75">
      <c r="A172">
        <v>170</v>
      </c>
      <c r="B172" s="79">
        <v>99</v>
      </c>
      <c r="C172" s="79">
        <v>49</v>
      </c>
    </row>
    <row r="173" spans="1:3" ht="12.75">
      <c r="A173">
        <v>171</v>
      </c>
      <c r="B173" s="79">
        <v>99</v>
      </c>
      <c r="C173" s="79">
        <v>50</v>
      </c>
    </row>
    <row r="174" spans="1:3" ht="12.75">
      <c r="A174">
        <v>172</v>
      </c>
      <c r="B174" s="79">
        <v>100</v>
      </c>
      <c r="C174" s="79">
        <v>51</v>
      </c>
    </row>
    <row r="175" spans="1:3" ht="12.75">
      <c r="A175">
        <v>173</v>
      </c>
      <c r="B175" s="79">
        <v>100</v>
      </c>
      <c r="C175" s="79">
        <v>52</v>
      </c>
    </row>
    <row r="176" spans="1:3" ht="12.75">
      <c r="A176">
        <v>174</v>
      </c>
      <c r="B176" s="79">
        <v>101</v>
      </c>
      <c r="C176" s="79">
        <v>55</v>
      </c>
    </row>
    <row r="177" spans="1:3" ht="12.75">
      <c r="A177">
        <v>175</v>
      </c>
      <c r="B177" s="79">
        <v>101</v>
      </c>
      <c r="C177" s="79">
        <v>56</v>
      </c>
    </row>
    <row r="178" spans="1:3" ht="12.75">
      <c r="A178">
        <v>176</v>
      </c>
      <c r="B178" s="79">
        <v>102</v>
      </c>
      <c r="C178" s="79">
        <v>58</v>
      </c>
    </row>
    <row r="179" spans="1:3" ht="12.75">
      <c r="A179">
        <v>177</v>
      </c>
      <c r="B179" s="79">
        <v>102</v>
      </c>
      <c r="C179" s="79">
        <v>58</v>
      </c>
    </row>
    <row r="180" spans="1:3" ht="12.75">
      <c r="A180">
        <v>178</v>
      </c>
      <c r="B180" s="79">
        <v>103</v>
      </c>
      <c r="C180" s="79">
        <v>59</v>
      </c>
    </row>
    <row r="181" spans="1:3" ht="12.75">
      <c r="A181">
        <v>179</v>
      </c>
      <c r="B181" s="79">
        <v>104</v>
      </c>
      <c r="C181" s="79">
        <v>60</v>
      </c>
    </row>
    <row r="182" spans="1:3" ht="12.75">
      <c r="A182">
        <v>180</v>
      </c>
      <c r="B182" s="79">
        <v>104</v>
      </c>
      <c r="C182" s="79">
        <v>61</v>
      </c>
    </row>
    <row r="183" spans="1:3" ht="12.75">
      <c r="A183">
        <v>181</v>
      </c>
      <c r="B183" s="79">
        <v>105</v>
      </c>
      <c r="C183" s="79">
        <v>62</v>
      </c>
    </row>
    <row r="184" spans="1:3" ht="12.75">
      <c r="A184">
        <v>182</v>
      </c>
      <c r="B184" s="79">
        <v>105</v>
      </c>
      <c r="C184" s="79">
        <v>63</v>
      </c>
    </row>
    <row r="185" spans="1:3" ht="12.75">
      <c r="A185">
        <v>183</v>
      </c>
      <c r="B185" s="79">
        <v>106</v>
      </c>
      <c r="C185" s="79">
        <v>65</v>
      </c>
    </row>
    <row r="186" spans="1:3" ht="12.75">
      <c r="A186">
        <v>184</v>
      </c>
      <c r="B186" s="79">
        <v>106</v>
      </c>
      <c r="C186" s="79">
        <v>66</v>
      </c>
    </row>
    <row r="187" spans="1:3" ht="12.75">
      <c r="A187">
        <v>185</v>
      </c>
      <c r="B187" s="79">
        <v>107</v>
      </c>
      <c r="C187" s="79">
        <v>66</v>
      </c>
    </row>
    <row r="188" spans="1:3" ht="12.75">
      <c r="A188">
        <v>186</v>
      </c>
      <c r="B188" s="79">
        <v>107</v>
      </c>
      <c r="C188" s="79">
        <v>67</v>
      </c>
    </row>
    <row r="189" spans="1:3" ht="12.75">
      <c r="A189">
        <v>187</v>
      </c>
      <c r="B189" s="79">
        <v>108</v>
      </c>
      <c r="C189" s="79">
        <v>68</v>
      </c>
    </row>
    <row r="190" spans="1:3" ht="12.75">
      <c r="A190">
        <v>188</v>
      </c>
      <c r="B190" s="79">
        <v>108</v>
      </c>
      <c r="C190" s="79">
        <v>69</v>
      </c>
    </row>
    <row r="191" spans="1:3" ht="12.75">
      <c r="A191">
        <v>189</v>
      </c>
      <c r="B191" s="79">
        <v>109</v>
      </c>
      <c r="C191" s="79">
        <v>71</v>
      </c>
    </row>
    <row r="192" spans="1:3" ht="12.75">
      <c r="A192">
        <v>190</v>
      </c>
      <c r="B192" s="79">
        <v>109</v>
      </c>
      <c r="C192" s="79">
        <v>73</v>
      </c>
    </row>
    <row r="193" spans="1:3" ht="12.75">
      <c r="A193">
        <v>191</v>
      </c>
      <c r="B193" s="79">
        <v>110</v>
      </c>
      <c r="C193" s="79">
        <v>74</v>
      </c>
    </row>
    <row r="194" spans="1:3" ht="12.75">
      <c r="A194">
        <v>192</v>
      </c>
      <c r="B194" s="79">
        <v>111</v>
      </c>
      <c r="C194" s="79">
        <v>75</v>
      </c>
    </row>
    <row r="195" spans="1:3" ht="12.75">
      <c r="A195">
        <v>193</v>
      </c>
      <c r="B195" s="79">
        <v>111</v>
      </c>
      <c r="C195" s="79">
        <v>76</v>
      </c>
    </row>
    <row r="196" spans="1:3" ht="12.75">
      <c r="A196">
        <v>194</v>
      </c>
      <c r="B196" s="79">
        <v>112</v>
      </c>
      <c r="C196" s="79">
        <v>78</v>
      </c>
    </row>
    <row r="197" spans="1:3" ht="12.75">
      <c r="A197">
        <v>195</v>
      </c>
      <c r="B197" s="79">
        <v>112</v>
      </c>
      <c r="C197" s="79">
        <v>78</v>
      </c>
    </row>
    <row r="198" spans="1:3" ht="12.75">
      <c r="A198">
        <v>196</v>
      </c>
      <c r="B198" s="79">
        <v>113</v>
      </c>
      <c r="C198" s="79">
        <v>80</v>
      </c>
    </row>
    <row r="199" spans="1:3" ht="12.75">
      <c r="A199">
        <v>197</v>
      </c>
      <c r="B199" s="79">
        <v>113</v>
      </c>
      <c r="C199" s="79">
        <v>82</v>
      </c>
    </row>
    <row r="200" spans="1:3" ht="12.75">
      <c r="A200">
        <v>198</v>
      </c>
      <c r="B200" s="79">
        <v>114</v>
      </c>
      <c r="C200" s="79">
        <v>82</v>
      </c>
    </row>
    <row r="201" spans="1:3" ht="12.75">
      <c r="A201">
        <v>199</v>
      </c>
      <c r="B201" s="79">
        <v>114</v>
      </c>
      <c r="C201" s="79">
        <v>83</v>
      </c>
    </row>
    <row r="202" spans="1:3" ht="12.75">
      <c r="A202">
        <v>200</v>
      </c>
      <c r="B202" s="79">
        <v>115</v>
      </c>
      <c r="C202" s="79">
        <v>85</v>
      </c>
    </row>
    <row r="203" spans="1:3" ht="12.75">
      <c r="A203">
        <v>201</v>
      </c>
      <c r="B203" s="79">
        <v>115</v>
      </c>
      <c r="C203" s="79">
        <v>86</v>
      </c>
    </row>
    <row r="204" spans="1:3" ht="12.75">
      <c r="A204">
        <v>202</v>
      </c>
      <c r="B204" s="79">
        <v>116</v>
      </c>
      <c r="C204" s="79">
        <v>87</v>
      </c>
    </row>
    <row r="205" spans="1:3" ht="12.75">
      <c r="A205">
        <v>203</v>
      </c>
      <c r="B205" s="79">
        <v>117</v>
      </c>
      <c r="C205" s="79">
        <v>88</v>
      </c>
    </row>
    <row r="206" spans="1:3" ht="12.75">
      <c r="A206">
        <v>204</v>
      </c>
      <c r="B206" s="79">
        <v>117</v>
      </c>
      <c r="C206" s="79">
        <v>89</v>
      </c>
    </row>
    <row r="207" spans="1:3" ht="12.75">
      <c r="A207">
        <v>205</v>
      </c>
      <c r="B207" s="79">
        <v>118</v>
      </c>
      <c r="C207" s="79">
        <v>90</v>
      </c>
    </row>
    <row r="208" spans="1:3" ht="12.75">
      <c r="A208">
        <v>206</v>
      </c>
      <c r="B208" s="79">
        <v>118</v>
      </c>
      <c r="C208" s="79">
        <v>91</v>
      </c>
    </row>
    <row r="209" spans="1:3" ht="12.75">
      <c r="A209">
        <v>207</v>
      </c>
      <c r="B209" s="79">
        <v>119</v>
      </c>
      <c r="C209" s="79">
        <v>92</v>
      </c>
    </row>
    <row r="210" spans="1:3" ht="12.75">
      <c r="A210">
        <v>208</v>
      </c>
      <c r="B210" s="79">
        <v>119</v>
      </c>
      <c r="C210" s="79">
        <v>92</v>
      </c>
    </row>
    <row r="211" spans="1:3" ht="12.75">
      <c r="A211">
        <v>209</v>
      </c>
      <c r="B211" s="79">
        <v>120</v>
      </c>
      <c r="C211" s="79">
        <v>93</v>
      </c>
    </row>
    <row r="212" spans="1:3" ht="12.75">
      <c r="A212">
        <v>210</v>
      </c>
      <c r="B212" s="78">
        <v>120</v>
      </c>
      <c r="C212" s="78">
        <v>93</v>
      </c>
    </row>
    <row r="213" spans="1:3" ht="12.75">
      <c r="A213">
        <v>211</v>
      </c>
      <c r="B213" s="78">
        <v>121</v>
      </c>
      <c r="C213" s="78">
        <v>93</v>
      </c>
    </row>
    <row r="214" spans="1:3" ht="12.75">
      <c r="A214">
        <v>212</v>
      </c>
      <c r="B214" s="78">
        <v>121</v>
      </c>
      <c r="C214" s="78">
        <v>93</v>
      </c>
    </row>
    <row r="215" spans="1:3" ht="12.75">
      <c r="A215">
        <v>213</v>
      </c>
      <c r="B215" s="78">
        <v>122</v>
      </c>
      <c r="C215" s="78">
        <v>93</v>
      </c>
    </row>
    <row r="216" spans="1:3" ht="12.75">
      <c r="A216">
        <v>214</v>
      </c>
      <c r="B216" s="78">
        <v>122</v>
      </c>
      <c r="C216" s="78">
        <v>94</v>
      </c>
    </row>
    <row r="217" spans="1:3" ht="12.75">
      <c r="A217">
        <v>215</v>
      </c>
      <c r="B217" s="78">
        <v>123</v>
      </c>
      <c r="C217" s="78">
        <v>94</v>
      </c>
    </row>
    <row r="218" spans="1:3" ht="12.75">
      <c r="A218">
        <v>216</v>
      </c>
      <c r="B218" s="78">
        <v>123</v>
      </c>
      <c r="C218" s="78">
        <v>94</v>
      </c>
    </row>
    <row r="219" spans="1:3" ht="12.75">
      <c r="A219">
        <v>217</v>
      </c>
      <c r="B219" s="78">
        <v>124</v>
      </c>
      <c r="C219" s="78">
        <v>94</v>
      </c>
    </row>
    <row r="220" spans="1:3" ht="12.75">
      <c r="A220">
        <v>218</v>
      </c>
      <c r="B220" s="78">
        <v>125</v>
      </c>
      <c r="C220" s="78">
        <v>94</v>
      </c>
    </row>
    <row r="221" spans="1:3" ht="12.75">
      <c r="A221">
        <v>219</v>
      </c>
      <c r="B221" s="78">
        <v>125</v>
      </c>
      <c r="C221" s="78">
        <v>95</v>
      </c>
    </row>
    <row r="222" spans="1:3" ht="12.75">
      <c r="A222">
        <v>220</v>
      </c>
      <c r="B222" s="78">
        <v>126</v>
      </c>
      <c r="C222" s="78">
        <v>95</v>
      </c>
    </row>
    <row r="223" spans="1:3" ht="12.75">
      <c r="A223">
        <v>221</v>
      </c>
      <c r="B223" s="78">
        <v>126</v>
      </c>
      <c r="C223" s="78">
        <v>96</v>
      </c>
    </row>
    <row r="224" spans="1:3" ht="12.75">
      <c r="A224">
        <v>222</v>
      </c>
      <c r="B224" s="78">
        <v>127</v>
      </c>
      <c r="C224" s="78">
        <v>96</v>
      </c>
    </row>
    <row r="225" spans="1:3" ht="12.75">
      <c r="A225">
        <v>223</v>
      </c>
      <c r="B225" s="78">
        <v>127</v>
      </c>
      <c r="C225" s="78">
        <v>96</v>
      </c>
    </row>
    <row r="226" spans="1:3" ht="12.75">
      <c r="A226">
        <v>224</v>
      </c>
      <c r="B226" s="78">
        <v>128</v>
      </c>
      <c r="C226" s="78">
        <v>97</v>
      </c>
    </row>
    <row r="227" spans="1:3" ht="12.75">
      <c r="A227">
        <v>225</v>
      </c>
      <c r="B227" s="78">
        <v>128</v>
      </c>
      <c r="C227" s="78">
        <v>98</v>
      </c>
    </row>
    <row r="228" spans="1:3" ht="12.75">
      <c r="A228">
        <v>226</v>
      </c>
      <c r="B228" s="78">
        <v>129</v>
      </c>
      <c r="C228" s="78">
        <v>98</v>
      </c>
    </row>
    <row r="229" spans="1:3" ht="12.75">
      <c r="A229">
        <v>227</v>
      </c>
      <c r="B229" s="78">
        <v>129</v>
      </c>
      <c r="C229" s="78">
        <v>98</v>
      </c>
    </row>
    <row r="230" spans="1:3" ht="12.75">
      <c r="A230">
        <v>228</v>
      </c>
      <c r="B230" s="78">
        <v>130</v>
      </c>
      <c r="C230" s="78">
        <v>98</v>
      </c>
    </row>
    <row r="231" spans="1:3" ht="12.75">
      <c r="A231">
        <v>229</v>
      </c>
      <c r="B231" s="78">
        <v>130</v>
      </c>
      <c r="C231" s="78">
        <v>98</v>
      </c>
    </row>
    <row r="232" spans="1:3" ht="12.75">
      <c r="A232">
        <v>230</v>
      </c>
      <c r="B232" s="78">
        <v>131</v>
      </c>
      <c r="C232" s="78">
        <v>99</v>
      </c>
    </row>
    <row r="233" spans="1:3" ht="12.75">
      <c r="A233">
        <v>231</v>
      </c>
      <c r="B233" s="78">
        <v>132</v>
      </c>
      <c r="C233" s="78">
        <v>99</v>
      </c>
    </row>
    <row r="234" spans="1:3" ht="12.75">
      <c r="A234">
        <v>232</v>
      </c>
      <c r="B234" s="78">
        <v>132</v>
      </c>
      <c r="C234" s="78">
        <v>99</v>
      </c>
    </row>
    <row r="235" spans="1:3" ht="12.75">
      <c r="A235">
        <v>233</v>
      </c>
      <c r="B235" s="78">
        <v>133</v>
      </c>
      <c r="C235" s="78">
        <v>99</v>
      </c>
    </row>
    <row r="236" spans="1:3" ht="12.75">
      <c r="A236">
        <v>234</v>
      </c>
      <c r="B236" s="78">
        <v>133</v>
      </c>
      <c r="C236" s="78">
        <v>99</v>
      </c>
    </row>
    <row r="237" spans="1:3" ht="12.75">
      <c r="A237">
        <v>235</v>
      </c>
      <c r="B237" s="78">
        <v>134</v>
      </c>
      <c r="C237" s="78">
        <v>99</v>
      </c>
    </row>
    <row r="238" spans="1:3" ht="12.75">
      <c r="A238">
        <v>236</v>
      </c>
      <c r="B238" s="78">
        <v>134</v>
      </c>
      <c r="C238" s="78">
        <v>99</v>
      </c>
    </row>
    <row r="239" spans="1:3" ht="12.75">
      <c r="A239">
        <v>237</v>
      </c>
      <c r="B239" s="78">
        <v>135</v>
      </c>
      <c r="C239" s="78">
        <v>99</v>
      </c>
    </row>
    <row r="240" spans="1:3" ht="12.75">
      <c r="A240">
        <v>238</v>
      </c>
      <c r="B240" s="78">
        <v>135</v>
      </c>
      <c r="C240" s="78">
        <v>99</v>
      </c>
    </row>
    <row r="241" spans="1:3" ht="12.75">
      <c r="A241">
        <v>239</v>
      </c>
      <c r="B241" s="78">
        <v>136</v>
      </c>
      <c r="C241" s="78">
        <v>99</v>
      </c>
    </row>
    <row r="242" spans="1:3" ht="12.75">
      <c r="A242">
        <v>240</v>
      </c>
      <c r="B242" s="78">
        <v>136</v>
      </c>
      <c r="C242" s="78">
        <v>99</v>
      </c>
    </row>
    <row r="243" spans="1:3" ht="12.75">
      <c r="A243">
        <v>241</v>
      </c>
      <c r="B243" s="78">
        <v>137</v>
      </c>
      <c r="C243" s="78">
        <v>99</v>
      </c>
    </row>
    <row r="244" spans="1:3" ht="12.75">
      <c r="A244">
        <v>242</v>
      </c>
      <c r="B244" s="78">
        <v>138</v>
      </c>
      <c r="C244" s="78">
        <v>100</v>
      </c>
    </row>
    <row r="245" spans="1:3" ht="12.75">
      <c r="A245">
        <v>243</v>
      </c>
      <c r="B245" s="78">
        <v>138</v>
      </c>
      <c r="C245" s="78">
        <v>100</v>
      </c>
    </row>
    <row r="246" spans="1:3" ht="12.75">
      <c r="A246">
        <v>244</v>
      </c>
      <c r="B246" s="78">
        <v>139</v>
      </c>
      <c r="C246" s="78">
        <v>100</v>
      </c>
    </row>
    <row r="247" spans="1:3" ht="12.75">
      <c r="A247">
        <v>245</v>
      </c>
      <c r="B247" s="78">
        <v>139</v>
      </c>
      <c r="C247" s="78">
        <v>100</v>
      </c>
    </row>
    <row r="248" spans="1:3" ht="12.75">
      <c r="A248">
        <v>246</v>
      </c>
      <c r="B248" s="78">
        <v>140</v>
      </c>
      <c r="C248" s="78">
        <v>100</v>
      </c>
    </row>
    <row r="249" spans="1:3" ht="12.75">
      <c r="A249">
        <v>247</v>
      </c>
      <c r="B249" s="78">
        <v>140</v>
      </c>
      <c r="C249" s="78">
        <v>100</v>
      </c>
    </row>
    <row r="250" spans="1:3" ht="12.75">
      <c r="A250">
        <v>248</v>
      </c>
      <c r="B250" s="78">
        <v>141</v>
      </c>
      <c r="C250" s="78">
        <v>100</v>
      </c>
    </row>
    <row r="251" spans="1:3" ht="12.75">
      <c r="A251">
        <v>249</v>
      </c>
      <c r="B251" s="78">
        <v>141</v>
      </c>
      <c r="C251" s="78">
        <v>100</v>
      </c>
    </row>
    <row r="252" spans="1:3" ht="12.75">
      <c r="A252">
        <v>250</v>
      </c>
      <c r="B252" s="78">
        <v>142</v>
      </c>
      <c r="C252" s="78">
        <v>100</v>
      </c>
    </row>
    <row r="253" spans="1:3" ht="12.75">
      <c r="A253">
        <v>251</v>
      </c>
      <c r="B253" s="78">
        <v>142</v>
      </c>
      <c r="C253" s="78">
        <v>100</v>
      </c>
    </row>
    <row r="254" spans="1:3" ht="12.75">
      <c r="A254">
        <v>252</v>
      </c>
      <c r="B254" s="78">
        <v>143</v>
      </c>
      <c r="C254" s="78">
        <v>100</v>
      </c>
    </row>
    <row r="255" spans="1:3" ht="12.75">
      <c r="A255">
        <v>253</v>
      </c>
      <c r="B255" s="78">
        <v>143</v>
      </c>
      <c r="C255" s="78">
        <v>100</v>
      </c>
    </row>
    <row r="256" spans="1:3" ht="12.75">
      <c r="A256">
        <v>254</v>
      </c>
      <c r="B256" s="78">
        <v>144</v>
      </c>
      <c r="C256" s="78">
        <v>100</v>
      </c>
    </row>
    <row r="257" spans="1:3" ht="12.75">
      <c r="A257">
        <v>255</v>
      </c>
      <c r="B257" s="78">
        <v>145</v>
      </c>
      <c r="C257" s="78">
        <v>100</v>
      </c>
    </row>
    <row r="258" spans="1:3" ht="12.75">
      <c r="A258">
        <v>256</v>
      </c>
      <c r="B258" s="78">
        <v>145</v>
      </c>
      <c r="C258" s="78">
        <v>100</v>
      </c>
    </row>
    <row r="259" spans="1:3" ht="12.75">
      <c r="A259">
        <v>257</v>
      </c>
      <c r="B259" s="79" t="s">
        <v>269</v>
      </c>
      <c r="C259" s="78">
        <v>100</v>
      </c>
    </row>
    <row r="260" spans="1:3" ht="12.75">
      <c r="A260">
        <v>258</v>
      </c>
      <c r="B260" s="79" t="s">
        <v>269</v>
      </c>
      <c r="C260" s="78">
        <v>100</v>
      </c>
    </row>
    <row r="261" spans="1:3" ht="12.75">
      <c r="A261">
        <v>259</v>
      </c>
      <c r="B261" s="79" t="s">
        <v>269</v>
      </c>
      <c r="C261" s="78">
        <v>100</v>
      </c>
    </row>
    <row r="262" spans="1:3" ht="12.75">
      <c r="A262">
        <v>260</v>
      </c>
      <c r="B262" s="79" t="s">
        <v>269</v>
      </c>
      <c r="C262" s="78">
        <v>100</v>
      </c>
    </row>
    <row r="263" spans="1:3" ht="12.75">
      <c r="A263">
        <v>261</v>
      </c>
      <c r="B263" s="79" t="s">
        <v>269</v>
      </c>
      <c r="C263" s="78">
        <v>100</v>
      </c>
    </row>
    <row r="264" spans="1:3" ht="12.75">
      <c r="A264">
        <v>262</v>
      </c>
      <c r="B264" s="79" t="s">
        <v>269</v>
      </c>
      <c r="C264" s="78">
        <v>100</v>
      </c>
    </row>
    <row r="265" spans="1:3" ht="12.75">
      <c r="A265">
        <v>263</v>
      </c>
      <c r="B265" s="79" t="s">
        <v>269</v>
      </c>
      <c r="C265" s="78">
        <v>100</v>
      </c>
    </row>
    <row r="266" spans="1:3" ht="12.75">
      <c r="A266">
        <v>264</v>
      </c>
      <c r="B266" s="79" t="s">
        <v>269</v>
      </c>
      <c r="C266" s="78">
        <v>100</v>
      </c>
    </row>
    <row r="267" spans="1:3" ht="12.75">
      <c r="A267">
        <v>265</v>
      </c>
      <c r="B267" s="79" t="s">
        <v>269</v>
      </c>
      <c r="C267" s="78">
        <v>100</v>
      </c>
    </row>
    <row r="268" spans="1:3" ht="12.75">
      <c r="A268">
        <v>266</v>
      </c>
      <c r="B268" s="79" t="s">
        <v>269</v>
      </c>
      <c r="C268" s="78">
        <v>100</v>
      </c>
    </row>
    <row r="269" spans="1:3" ht="12.75">
      <c r="A269">
        <v>267</v>
      </c>
      <c r="B269" s="79" t="s">
        <v>269</v>
      </c>
      <c r="C269" s="78">
        <v>100</v>
      </c>
    </row>
    <row r="270" spans="1:3" ht="12.75">
      <c r="A270">
        <v>268</v>
      </c>
      <c r="B270" s="79" t="s">
        <v>269</v>
      </c>
      <c r="C270" s="78">
        <v>100</v>
      </c>
    </row>
    <row r="271" spans="1:3" ht="12.75">
      <c r="A271">
        <v>269</v>
      </c>
      <c r="B271" s="79" t="s">
        <v>269</v>
      </c>
      <c r="C271" s="78">
        <v>100</v>
      </c>
    </row>
    <row r="272" spans="1:3" ht="12.75">
      <c r="A272">
        <v>270</v>
      </c>
      <c r="B272" s="79" t="s">
        <v>269</v>
      </c>
      <c r="C272" s="78">
        <v>100</v>
      </c>
    </row>
    <row r="273" spans="1:3" ht="12.75">
      <c r="A273">
        <v>271</v>
      </c>
      <c r="B273" s="79" t="s">
        <v>269</v>
      </c>
      <c r="C273" s="78">
        <v>100</v>
      </c>
    </row>
    <row r="274" spans="1:3" ht="12.75">
      <c r="A274">
        <v>272</v>
      </c>
      <c r="B274" s="79" t="s">
        <v>269</v>
      </c>
      <c r="C274" s="78">
        <v>100</v>
      </c>
    </row>
    <row r="275" spans="1:3" ht="12.75">
      <c r="A275">
        <v>273</v>
      </c>
      <c r="B275" s="79" t="s">
        <v>269</v>
      </c>
      <c r="C275" s="78">
        <v>100</v>
      </c>
    </row>
    <row r="276" spans="1:3" ht="12.75">
      <c r="A276">
        <v>274</v>
      </c>
      <c r="B276" s="79" t="s">
        <v>269</v>
      </c>
      <c r="C276" s="78">
        <v>100</v>
      </c>
    </row>
    <row r="277" spans="1:3" ht="12.75">
      <c r="A277">
        <v>275</v>
      </c>
      <c r="B277" s="79" t="s">
        <v>269</v>
      </c>
      <c r="C277" s="78">
        <v>100</v>
      </c>
    </row>
    <row r="278" spans="1:3" ht="12.75">
      <c r="A278">
        <v>276</v>
      </c>
      <c r="B278" s="79" t="s">
        <v>269</v>
      </c>
      <c r="C278" s="78">
        <v>100</v>
      </c>
    </row>
    <row r="279" spans="1:3" ht="12.75">
      <c r="A279">
        <v>277</v>
      </c>
      <c r="B279" s="79" t="s">
        <v>269</v>
      </c>
      <c r="C279" s="78">
        <v>100</v>
      </c>
    </row>
    <row r="280" spans="1:3" ht="12.75">
      <c r="A280">
        <v>278</v>
      </c>
      <c r="B280" s="79" t="s">
        <v>269</v>
      </c>
      <c r="C280" s="78">
        <v>100</v>
      </c>
    </row>
    <row r="281" spans="1:3" ht="12.75">
      <c r="A281">
        <v>279</v>
      </c>
      <c r="B281" s="79" t="s">
        <v>269</v>
      </c>
      <c r="C281" s="78">
        <v>100</v>
      </c>
    </row>
    <row r="282" spans="1:3" ht="12.75">
      <c r="A282">
        <v>280</v>
      </c>
      <c r="B282" s="79" t="s">
        <v>269</v>
      </c>
      <c r="C282" s="78">
        <v>100</v>
      </c>
    </row>
    <row r="283" spans="1:3" ht="12.75">
      <c r="A283">
        <v>281</v>
      </c>
      <c r="B283" s="79" t="s">
        <v>269</v>
      </c>
      <c r="C283" s="78">
        <v>100</v>
      </c>
    </row>
    <row r="284" spans="1:3" ht="12.75">
      <c r="A284">
        <v>282</v>
      </c>
      <c r="B284" s="79" t="s">
        <v>269</v>
      </c>
      <c r="C284" s="78">
        <v>100</v>
      </c>
    </row>
    <row r="285" spans="1:3" ht="12.75">
      <c r="A285">
        <v>283</v>
      </c>
      <c r="B285" s="79" t="s">
        <v>269</v>
      </c>
      <c r="C285" s="78">
        <v>100</v>
      </c>
    </row>
    <row r="286" spans="1:3" ht="12.75">
      <c r="A286">
        <v>284</v>
      </c>
      <c r="B286" s="79" t="s">
        <v>269</v>
      </c>
      <c r="C286" s="78">
        <v>100</v>
      </c>
    </row>
    <row r="287" spans="1:3" ht="12.75">
      <c r="A287">
        <v>285</v>
      </c>
      <c r="B287" s="79" t="s">
        <v>269</v>
      </c>
      <c r="C287" s="78">
        <v>100</v>
      </c>
    </row>
    <row r="288" spans="1:3" ht="12.75">
      <c r="A288">
        <v>286</v>
      </c>
      <c r="B288" s="79" t="s">
        <v>269</v>
      </c>
      <c r="C288" s="78">
        <v>100</v>
      </c>
    </row>
    <row r="289" spans="1:3" ht="12.75">
      <c r="A289">
        <v>287</v>
      </c>
      <c r="B289" s="79" t="s">
        <v>269</v>
      </c>
      <c r="C289" s="78">
        <v>100</v>
      </c>
    </row>
    <row r="290" spans="1:3" ht="12.75">
      <c r="A290">
        <v>288</v>
      </c>
      <c r="B290" s="79" t="s">
        <v>269</v>
      </c>
      <c r="C290" s="78">
        <v>100</v>
      </c>
    </row>
    <row r="291" spans="1:3" ht="12.75">
      <c r="A291">
        <v>289</v>
      </c>
      <c r="B291" s="79" t="s">
        <v>269</v>
      </c>
      <c r="C291" s="78">
        <v>100</v>
      </c>
    </row>
    <row r="292" spans="1:3" ht="12.75">
      <c r="A292">
        <v>290</v>
      </c>
      <c r="B292" s="79" t="s">
        <v>269</v>
      </c>
      <c r="C292" s="78">
        <v>100</v>
      </c>
    </row>
    <row r="293" spans="1:3" ht="12.75">
      <c r="A293">
        <v>291</v>
      </c>
      <c r="B293" s="79" t="s">
        <v>269</v>
      </c>
      <c r="C293" s="78">
        <v>100</v>
      </c>
    </row>
    <row r="294" spans="1:3" ht="12.75">
      <c r="A294">
        <v>292</v>
      </c>
      <c r="B294" s="79" t="s">
        <v>269</v>
      </c>
      <c r="C294" s="78">
        <v>100</v>
      </c>
    </row>
    <row r="295" spans="1:3" ht="12.75">
      <c r="A295">
        <v>293</v>
      </c>
      <c r="B295" s="79" t="s">
        <v>269</v>
      </c>
      <c r="C295" s="78">
        <v>100</v>
      </c>
    </row>
    <row r="296" spans="1:3" ht="12.75">
      <c r="A296">
        <v>294</v>
      </c>
      <c r="B296" s="79" t="s">
        <v>269</v>
      </c>
      <c r="C296" s="78">
        <v>100</v>
      </c>
    </row>
    <row r="297" spans="1:3" ht="12.75">
      <c r="A297">
        <v>295</v>
      </c>
      <c r="B297" s="79" t="s">
        <v>269</v>
      </c>
      <c r="C297" s="78">
        <v>100</v>
      </c>
    </row>
    <row r="298" spans="1:3" ht="12.75">
      <c r="A298">
        <v>296</v>
      </c>
      <c r="B298" s="79" t="s">
        <v>269</v>
      </c>
      <c r="C298" s="78">
        <v>100</v>
      </c>
    </row>
    <row r="299" spans="1:3" ht="12.75">
      <c r="A299">
        <v>297</v>
      </c>
      <c r="B299" s="79" t="s">
        <v>269</v>
      </c>
      <c r="C299" s="78">
        <v>100</v>
      </c>
    </row>
    <row r="300" spans="1:3" ht="12.75">
      <c r="A300">
        <v>298</v>
      </c>
      <c r="B300" s="79" t="s">
        <v>269</v>
      </c>
      <c r="C300" s="78">
        <v>100</v>
      </c>
    </row>
    <row r="301" spans="1:3" ht="12.75">
      <c r="A301">
        <v>299</v>
      </c>
      <c r="B301" s="79" t="s">
        <v>269</v>
      </c>
      <c r="C301" s="78">
        <v>100</v>
      </c>
    </row>
    <row r="302" spans="1:3" ht="12.75">
      <c r="A302">
        <v>300</v>
      </c>
      <c r="B302" s="79" t="s">
        <v>269</v>
      </c>
      <c r="C302" s="78">
        <v>100</v>
      </c>
    </row>
    <row r="303" spans="1:3" ht="12.75">
      <c r="A303">
        <v>301</v>
      </c>
      <c r="B303" s="79" t="s">
        <v>269</v>
      </c>
      <c r="C303" s="78">
        <v>100</v>
      </c>
    </row>
    <row r="304" spans="1:3" ht="12.75">
      <c r="A304">
        <v>302</v>
      </c>
      <c r="B304" s="79" t="s">
        <v>269</v>
      </c>
      <c r="C304" s="78">
        <v>100</v>
      </c>
    </row>
    <row r="305" spans="1:3" ht="12.75">
      <c r="A305">
        <v>303</v>
      </c>
      <c r="B305" s="79" t="s">
        <v>269</v>
      </c>
      <c r="C305" s="78">
        <v>100</v>
      </c>
    </row>
    <row r="306" spans="1:3" ht="12.75">
      <c r="A306">
        <v>304</v>
      </c>
      <c r="B306" s="79" t="s">
        <v>269</v>
      </c>
      <c r="C306" s="78">
        <v>100</v>
      </c>
    </row>
    <row r="307" spans="1:3" ht="12.75">
      <c r="A307">
        <v>305</v>
      </c>
      <c r="B307" s="79" t="s">
        <v>269</v>
      </c>
      <c r="C307" s="78">
        <v>100</v>
      </c>
    </row>
    <row r="308" spans="1:3" ht="12.75">
      <c r="A308">
        <v>306</v>
      </c>
      <c r="B308" s="79" t="s">
        <v>269</v>
      </c>
      <c r="C308" s="78">
        <v>100</v>
      </c>
    </row>
    <row r="309" spans="1:3" ht="12.75">
      <c r="A309">
        <v>307</v>
      </c>
      <c r="B309" s="79" t="s">
        <v>269</v>
      </c>
      <c r="C309" s="78">
        <v>100</v>
      </c>
    </row>
    <row r="310" spans="1:3" ht="12.75">
      <c r="A310">
        <v>308</v>
      </c>
      <c r="B310" s="79" t="s">
        <v>269</v>
      </c>
      <c r="C310" s="78">
        <v>100</v>
      </c>
    </row>
    <row r="311" spans="1:3" ht="12.75">
      <c r="A311">
        <v>309</v>
      </c>
      <c r="B311" s="79" t="s">
        <v>269</v>
      </c>
      <c r="C311" s="78">
        <v>100</v>
      </c>
    </row>
    <row r="312" spans="1:3" ht="12.75">
      <c r="A312">
        <v>310</v>
      </c>
      <c r="B312" s="79" t="s">
        <v>269</v>
      </c>
      <c r="C312" s="78">
        <v>100</v>
      </c>
    </row>
    <row r="313" spans="1:3" ht="12.75">
      <c r="A313">
        <v>311</v>
      </c>
      <c r="B313" s="79" t="s">
        <v>269</v>
      </c>
      <c r="C313" s="78">
        <v>100</v>
      </c>
    </row>
    <row r="314" spans="1:3" ht="12.75">
      <c r="A314">
        <v>312</v>
      </c>
      <c r="B314" s="79" t="s">
        <v>269</v>
      </c>
      <c r="C314" s="78">
        <v>100</v>
      </c>
    </row>
    <row r="315" spans="1:3" ht="12.75">
      <c r="A315">
        <v>313</v>
      </c>
      <c r="B315" s="79" t="s">
        <v>269</v>
      </c>
      <c r="C315" s="78">
        <v>100</v>
      </c>
    </row>
    <row r="316" spans="1:3" ht="12.75">
      <c r="A316">
        <v>314</v>
      </c>
      <c r="B316" s="79" t="s">
        <v>269</v>
      </c>
      <c r="C316" s="78">
        <v>100</v>
      </c>
    </row>
    <row r="317" spans="1:3" ht="12.75">
      <c r="A317">
        <v>315</v>
      </c>
      <c r="B317" s="79" t="s">
        <v>269</v>
      </c>
      <c r="C317" s="78">
        <v>100</v>
      </c>
    </row>
    <row r="318" spans="1:3" ht="12.75">
      <c r="A318">
        <v>316</v>
      </c>
      <c r="B318" s="79" t="s">
        <v>269</v>
      </c>
      <c r="C318" s="78">
        <v>100</v>
      </c>
    </row>
    <row r="319" spans="1:3" ht="12.75">
      <c r="A319">
        <v>317</v>
      </c>
      <c r="B319" s="79" t="s">
        <v>269</v>
      </c>
      <c r="C319" s="78">
        <v>100</v>
      </c>
    </row>
    <row r="320" spans="1:3" ht="12.75">
      <c r="A320">
        <v>318</v>
      </c>
      <c r="B320" s="79" t="s">
        <v>269</v>
      </c>
      <c r="C320" s="78">
        <v>100</v>
      </c>
    </row>
    <row r="321" spans="1:3" ht="12.75">
      <c r="A321">
        <v>319</v>
      </c>
      <c r="B321" s="79" t="s">
        <v>269</v>
      </c>
      <c r="C321" s="78">
        <v>100</v>
      </c>
    </row>
    <row r="322" spans="1:3" ht="12.75">
      <c r="A322">
        <v>320</v>
      </c>
      <c r="B322" s="79" t="s">
        <v>269</v>
      </c>
      <c r="C322" s="78">
        <v>100</v>
      </c>
    </row>
    <row r="323" spans="1:3" ht="12.75">
      <c r="A323">
        <v>321</v>
      </c>
      <c r="B323" s="79" t="s">
        <v>269</v>
      </c>
      <c r="C323" s="78">
        <v>100</v>
      </c>
    </row>
    <row r="324" spans="1:3" ht="12.75">
      <c r="A324">
        <v>322</v>
      </c>
      <c r="B324" s="79" t="s">
        <v>269</v>
      </c>
      <c r="C324" s="78">
        <v>100</v>
      </c>
    </row>
    <row r="325" spans="1:3" ht="12.75">
      <c r="A325">
        <v>323</v>
      </c>
      <c r="B325" s="79" t="s">
        <v>269</v>
      </c>
      <c r="C325" s="78">
        <v>100</v>
      </c>
    </row>
    <row r="326" spans="1:3" ht="12.75">
      <c r="A326">
        <v>324</v>
      </c>
      <c r="B326" s="79" t="s">
        <v>269</v>
      </c>
      <c r="C326" s="78">
        <v>100</v>
      </c>
    </row>
    <row r="327" spans="1:3" ht="12.75">
      <c r="A327">
        <v>325</v>
      </c>
      <c r="B327" s="79" t="s">
        <v>269</v>
      </c>
      <c r="C327" s="78">
        <v>100</v>
      </c>
    </row>
    <row r="328" spans="1:3" ht="12.75">
      <c r="A328">
        <v>326</v>
      </c>
      <c r="B328" s="79" t="s">
        <v>269</v>
      </c>
      <c r="C328" s="78">
        <v>100</v>
      </c>
    </row>
    <row r="329" spans="1:3" ht="12.75">
      <c r="A329">
        <v>327</v>
      </c>
      <c r="B329" s="79" t="s">
        <v>269</v>
      </c>
      <c r="C329" s="78">
        <v>100</v>
      </c>
    </row>
    <row r="330" spans="1:3" ht="12.75">
      <c r="A330">
        <v>328</v>
      </c>
      <c r="B330" s="79" t="s">
        <v>269</v>
      </c>
      <c r="C330" s="78">
        <v>100</v>
      </c>
    </row>
    <row r="331" spans="1:3" ht="12.75">
      <c r="A331">
        <v>329</v>
      </c>
      <c r="B331" s="79" t="s">
        <v>269</v>
      </c>
      <c r="C331" s="78">
        <v>100</v>
      </c>
    </row>
    <row r="332" spans="1:3" ht="12.75">
      <c r="A332">
        <v>330</v>
      </c>
      <c r="B332" s="79" t="s">
        <v>269</v>
      </c>
      <c r="C332" s="78">
        <v>100</v>
      </c>
    </row>
    <row r="333" spans="1:3" ht="12.75">
      <c r="A333">
        <v>331</v>
      </c>
      <c r="B333" s="79" t="s">
        <v>269</v>
      </c>
      <c r="C333" s="78">
        <v>100</v>
      </c>
    </row>
    <row r="334" spans="1:3" ht="12.75">
      <c r="A334">
        <v>332</v>
      </c>
      <c r="B334" s="79" t="s">
        <v>269</v>
      </c>
      <c r="C334" s="78">
        <v>100</v>
      </c>
    </row>
    <row r="335" spans="1:3" ht="12.75">
      <c r="A335">
        <v>333</v>
      </c>
      <c r="B335" s="79" t="s">
        <v>269</v>
      </c>
      <c r="C335" s="78">
        <v>100</v>
      </c>
    </row>
    <row r="336" spans="1:3" ht="12.75">
      <c r="A336">
        <v>334</v>
      </c>
      <c r="B336" s="79" t="s">
        <v>269</v>
      </c>
      <c r="C336" s="78">
        <v>100</v>
      </c>
    </row>
    <row r="337" spans="1:3" ht="12.75">
      <c r="A337">
        <v>335</v>
      </c>
      <c r="B337" s="79" t="s">
        <v>269</v>
      </c>
      <c r="C337" s="78">
        <v>100</v>
      </c>
    </row>
    <row r="338" spans="1:3" ht="12.75">
      <c r="A338">
        <v>336</v>
      </c>
      <c r="B338" s="79" t="s">
        <v>269</v>
      </c>
      <c r="C338" s="78">
        <v>100</v>
      </c>
    </row>
    <row r="339" spans="1:3" ht="12.75">
      <c r="A339">
        <v>337</v>
      </c>
      <c r="B339" s="79" t="s">
        <v>269</v>
      </c>
      <c r="C339" s="78">
        <v>100</v>
      </c>
    </row>
    <row r="340" spans="1:3" ht="12.75">
      <c r="A340">
        <v>338</v>
      </c>
      <c r="B340" s="79" t="s">
        <v>269</v>
      </c>
      <c r="C340" s="78">
        <v>100</v>
      </c>
    </row>
    <row r="341" spans="1:3" ht="12.75">
      <c r="A341">
        <v>339</v>
      </c>
      <c r="B341" s="79" t="s">
        <v>269</v>
      </c>
      <c r="C341" s="78">
        <v>100</v>
      </c>
    </row>
    <row r="342" spans="1:3" ht="12.75">
      <c r="A342">
        <v>340</v>
      </c>
      <c r="B342" s="79" t="s">
        <v>269</v>
      </c>
      <c r="C342" s="78">
        <v>100</v>
      </c>
    </row>
    <row r="343" spans="1:3" ht="12.75">
      <c r="A343">
        <v>341</v>
      </c>
      <c r="B343" s="79" t="s">
        <v>269</v>
      </c>
      <c r="C343" s="78">
        <v>100</v>
      </c>
    </row>
    <row r="344" spans="1:3" ht="12.75">
      <c r="A344">
        <v>342</v>
      </c>
      <c r="B344" s="79" t="s">
        <v>269</v>
      </c>
      <c r="C344" s="78">
        <v>100</v>
      </c>
    </row>
    <row r="345" spans="1:3" ht="12.75">
      <c r="A345">
        <v>343</v>
      </c>
      <c r="B345" s="79" t="s">
        <v>269</v>
      </c>
      <c r="C345" s="78">
        <v>100</v>
      </c>
    </row>
    <row r="346" spans="1:3" ht="12.75">
      <c r="A346">
        <v>344</v>
      </c>
      <c r="B346" s="79" t="s">
        <v>269</v>
      </c>
      <c r="C346" s="78">
        <v>100</v>
      </c>
    </row>
    <row r="347" spans="1:3" ht="12.75">
      <c r="A347">
        <v>345</v>
      </c>
      <c r="B347" s="79" t="s">
        <v>269</v>
      </c>
      <c r="C347" s="78">
        <v>100</v>
      </c>
    </row>
    <row r="348" spans="1:3" ht="12.75">
      <c r="A348">
        <v>346</v>
      </c>
      <c r="B348" s="79" t="s">
        <v>269</v>
      </c>
      <c r="C348" s="78">
        <v>100</v>
      </c>
    </row>
    <row r="349" spans="1:3" ht="12.75">
      <c r="A349">
        <v>347</v>
      </c>
      <c r="B349" s="79" t="s">
        <v>269</v>
      </c>
      <c r="C349" s="78">
        <v>100</v>
      </c>
    </row>
    <row r="350" spans="1:3" ht="12.75">
      <c r="A350">
        <v>348</v>
      </c>
      <c r="B350" s="79" t="s">
        <v>269</v>
      </c>
      <c r="C350" s="78">
        <v>100</v>
      </c>
    </row>
    <row r="351" spans="1:3" ht="12.75">
      <c r="A351">
        <v>349</v>
      </c>
      <c r="B351" s="79" t="s">
        <v>269</v>
      </c>
      <c r="C351" s="78">
        <v>100</v>
      </c>
    </row>
    <row r="352" spans="1:3" ht="12.75">
      <c r="A352">
        <v>350</v>
      </c>
      <c r="B352" s="79" t="s">
        <v>269</v>
      </c>
      <c r="C352" s="78">
        <v>100</v>
      </c>
    </row>
  </sheetData>
  <sheetProtection password="DEC5" sheet="1" objects="1" scenarios="1" selectLockedCells="1" selectUnlockedCells="1"/>
  <mergeCells count="1"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E35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2" max="3" width="11.421875" style="78" customWidth="1"/>
  </cols>
  <sheetData>
    <row r="1" spans="1:5" ht="12.75">
      <c r="A1" s="9" t="s">
        <v>39</v>
      </c>
      <c r="B1" s="77" t="s">
        <v>40</v>
      </c>
      <c r="C1" s="77" t="s">
        <v>12</v>
      </c>
      <c r="D1" s="200" t="s">
        <v>267</v>
      </c>
      <c r="E1" s="201"/>
    </row>
    <row r="2" spans="1:3" ht="12.75">
      <c r="A2">
        <v>0</v>
      </c>
      <c r="B2" s="79" t="s">
        <v>270</v>
      </c>
      <c r="C2" s="79" t="s">
        <v>271</v>
      </c>
    </row>
    <row r="3" spans="1:3" ht="12.75">
      <c r="A3">
        <v>1</v>
      </c>
      <c r="B3" s="79" t="s">
        <v>270</v>
      </c>
      <c r="C3" s="79" t="s">
        <v>271</v>
      </c>
    </row>
    <row r="4" spans="1:3" ht="12.75">
      <c r="A4">
        <v>2</v>
      </c>
      <c r="B4" s="79" t="s">
        <v>270</v>
      </c>
      <c r="C4" s="79" t="s">
        <v>271</v>
      </c>
    </row>
    <row r="5" spans="1:3" ht="12.75">
      <c r="A5">
        <v>3</v>
      </c>
      <c r="B5" s="79" t="s">
        <v>270</v>
      </c>
      <c r="C5" s="79" t="s">
        <v>271</v>
      </c>
    </row>
    <row r="6" spans="1:3" ht="12.75">
      <c r="A6">
        <v>4</v>
      </c>
      <c r="B6" s="79" t="s">
        <v>270</v>
      </c>
      <c r="C6" s="79" t="s">
        <v>271</v>
      </c>
    </row>
    <row r="7" spans="1:3" ht="12.75">
      <c r="A7">
        <v>5</v>
      </c>
      <c r="B7" s="79" t="s">
        <v>270</v>
      </c>
      <c r="C7" s="79" t="s">
        <v>271</v>
      </c>
    </row>
    <row r="8" spans="1:3" ht="12.75">
      <c r="A8">
        <v>6</v>
      </c>
      <c r="B8" s="79" t="s">
        <v>270</v>
      </c>
      <c r="C8" s="79" t="s">
        <v>271</v>
      </c>
    </row>
    <row r="9" spans="1:3" ht="12.75">
      <c r="A9">
        <v>7</v>
      </c>
      <c r="B9" s="79" t="s">
        <v>270</v>
      </c>
      <c r="C9" s="79" t="s">
        <v>271</v>
      </c>
    </row>
    <row r="10" spans="1:3" ht="12.75">
      <c r="A10">
        <v>8</v>
      </c>
      <c r="B10" s="79" t="s">
        <v>270</v>
      </c>
      <c r="C10" s="79" t="s">
        <v>271</v>
      </c>
    </row>
    <row r="11" spans="1:3" ht="12.75">
      <c r="A11">
        <v>9</v>
      </c>
      <c r="B11" s="79" t="s">
        <v>270</v>
      </c>
      <c r="C11" s="79" t="s">
        <v>271</v>
      </c>
    </row>
    <row r="12" spans="1:3" ht="12.75">
      <c r="A12">
        <v>10</v>
      </c>
      <c r="B12" s="79" t="s">
        <v>270</v>
      </c>
      <c r="C12" s="79" t="s">
        <v>271</v>
      </c>
    </row>
    <row r="13" spans="1:3" ht="12.75">
      <c r="A13">
        <v>11</v>
      </c>
      <c r="B13" s="79" t="s">
        <v>270</v>
      </c>
      <c r="C13" s="79" t="s">
        <v>271</v>
      </c>
    </row>
    <row r="14" spans="1:3" ht="12.75">
      <c r="A14">
        <v>12</v>
      </c>
      <c r="B14" s="79" t="s">
        <v>270</v>
      </c>
      <c r="C14" s="79" t="s">
        <v>271</v>
      </c>
    </row>
    <row r="15" spans="1:3" ht="12.75">
      <c r="A15">
        <v>13</v>
      </c>
      <c r="B15" s="79" t="s">
        <v>270</v>
      </c>
      <c r="C15" s="79" t="s">
        <v>271</v>
      </c>
    </row>
    <row r="16" spans="1:3" ht="12.75">
      <c r="A16">
        <v>14</v>
      </c>
      <c r="B16" s="79" t="s">
        <v>270</v>
      </c>
      <c r="C16" s="79" t="s">
        <v>271</v>
      </c>
    </row>
    <row r="17" spans="1:3" ht="12.75">
      <c r="A17">
        <v>15</v>
      </c>
      <c r="B17" s="79" t="s">
        <v>270</v>
      </c>
      <c r="C17" s="79" t="s">
        <v>271</v>
      </c>
    </row>
    <row r="18" spans="1:3" ht="12.75">
      <c r="A18">
        <v>16</v>
      </c>
      <c r="B18" s="79" t="s">
        <v>270</v>
      </c>
      <c r="C18" s="79" t="s">
        <v>271</v>
      </c>
    </row>
    <row r="19" spans="1:3" ht="12.75">
      <c r="A19">
        <v>17</v>
      </c>
      <c r="B19" s="79" t="s">
        <v>270</v>
      </c>
      <c r="C19" s="79" t="s">
        <v>271</v>
      </c>
    </row>
    <row r="20" spans="1:3" ht="12.75">
      <c r="A20">
        <v>18</v>
      </c>
      <c r="B20" s="79" t="s">
        <v>270</v>
      </c>
      <c r="C20" s="79" t="s">
        <v>271</v>
      </c>
    </row>
    <row r="21" spans="1:3" ht="12.75">
      <c r="A21">
        <v>19</v>
      </c>
      <c r="B21" s="79" t="s">
        <v>270</v>
      </c>
      <c r="C21" s="79" t="s">
        <v>271</v>
      </c>
    </row>
    <row r="22" spans="1:3" ht="12.75">
      <c r="A22">
        <v>20</v>
      </c>
      <c r="B22" s="79" t="s">
        <v>270</v>
      </c>
      <c r="C22" s="79" t="s">
        <v>271</v>
      </c>
    </row>
    <row r="23" spans="1:3" ht="12.75">
      <c r="A23">
        <v>21</v>
      </c>
      <c r="B23" s="79" t="s">
        <v>270</v>
      </c>
      <c r="C23" s="79" t="s">
        <v>271</v>
      </c>
    </row>
    <row r="24" spans="1:3" ht="12.75">
      <c r="A24">
        <v>22</v>
      </c>
      <c r="B24" s="79" t="s">
        <v>270</v>
      </c>
      <c r="C24" s="79" t="s">
        <v>271</v>
      </c>
    </row>
    <row r="25" spans="1:3" ht="12.75">
      <c r="A25">
        <v>23</v>
      </c>
      <c r="B25" s="79" t="s">
        <v>270</v>
      </c>
      <c r="C25" s="79" t="s">
        <v>271</v>
      </c>
    </row>
    <row r="26" spans="1:3" ht="12.75">
      <c r="A26">
        <v>24</v>
      </c>
      <c r="B26" s="79" t="s">
        <v>270</v>
      </c>
      <c r="C26" s="79" t="s">
        <v>271</v>
      </c>
    </row>
    <row r="27" spans="1:3" ht="12.75">
      <c r="A27">
        <v>25</v>
      </c>
      <c r="B27" s="79" t="s">
        <v>270</v>
      </c>
      <c r="C27" s="79" t="s">
        <v>271</v>
      </c>
    </row>
    <row r="28" spans="1:3" ht="12.75">
      <c r="A28">
        <v>26</v>
      </c>
      <c r="B28" s="79" t="s">
        <v>270</v>
      </c>
      <c r="C28" s="79" t="s">
        <v>271</v>
      </c>
    </row>
    <row r="29" spans="1:3" ht="12.75">
      <c r="A29">
        <v>27</v>
      </c>
      <c r="B29" s="79" t="s">
        <v>270</v>
      </c>
      <c r="C29" s="79" t="s">
        <v>271</v>
      </c>
    </row>
    <row r="30" spans="1:3" ht="12.75">
      <c r="A30">
        <v>28</v>
      </c>
      <c r="B30" s="79" t="s">
        <v>270</v>
      </c>
      <c r="C30" s="79" t="s">
        <v>271</v>
      </c>
    </row>
    <row r="31" spans="1:3" ht="12.75">
      <c r="A31">
        <v>29</v>
      </c>
      <c r="B31" s="79" t="s">
        <v>270</v>
      </c>
      <c r="C31" s="79" t="s">
        <v>271</v>
      </c>
    </row>
    <row r="32" spans="1:3" ht="12.75">
      <c r="A32">
        <v>30</v>
      </c>
      <c r="B32" s="79" t="s">
        <v>270</v>
      </c>
      <c r="C32" s="79" t="s">
        <v>271</v>
      </c>
    </row>
    <row r="33" spans="1:3" ht="12.75">
      <c r="A33">
        <v>31</v>
      </c>
      <c r="B33" s="79" t="s">
        <v>270</v>
      </c>
      <c r="C33" s="79" t="s">
        <v>271</v>
      </c>
    </row>
    <row r="34" spans="1:3" ht="12.75">
      <c r="A34">
        <v>32</v>
      </c>
      <c r="B34" s="79" t="s">
        <v>270</v>
      </c>
      <c r="C34" s="79" t="s">
        <v>271</v>
      </c>
    </row>
    <row r="35" spans="1:3" ht="12.75">
      <c r="A35">
        <v>33</v>
      </c>
      <c r="B35" s="79" t="s">
        <v>270</v>
      </c>
      <c r="C35" s="79" t="s">
        <v>271</v>
      </c>
    </row>
    <row r="36" spans="1:3" ht="12.75">
      <c r="A36">
        <v>34</v>
      </c>
      <c r="B36" s="79" t="s">
        <v>270</v>
      </c>
      <c r="C36" s="79" t="s">
        <v>271</v>
      </c>
    </row>
    <row r="37" spans="1:3" ht="12.75">
      <c r="A37">
        <v>35</v>
      </c>
      <c r="B37" s="79" t="s">
        <v>270</v>
      </c>
      <c r="C37" s="79" t="s">
        <v>271</v>
      </c>
    </row>
    <row r="38" spans="1:3" ht="12.75">
      <c r="A38">
        <v>36</v>
      </c>
      <c r="B38" s="79" t="s">
        <v>270</v>
      </c>
      <c r="C38" s="79" t="s">
        <v>271</v>
      </c>
    </row>
    <row r="39" spans="1:3" ht="12.75">
      <c r="A39">
        <v>37</v>
      </c>
      <c r="B39" s="79" t="s">
        <v>270</v>
      </c>
      <c r="C39" s="79" t="s">
        <v>271</v>
      </c>
    </row>
    <row r="40" spans="1:3" ht="12.75">
      <c r="A40">
        <v>38</v>
      </c>
      <c r="B40" s="79" t="s">
        <v>270</v>
      </c>
      <c r="C40" s="79" t="s">
        <v>271</v>
      </c>
    </row>
    <row r="41" spans="1:3" ht="12.75">
      <c r="A41">
        <v>39</v>
      </c>
      <c r="B41" s="79" t="s">
        <v>270</v>
      </c>
      <c r="C41" s="79" t="s">
        <v>271</v>
      </c>
    </row>
    <row r="42" spans="1:3" ht="12.75">
      <c r="A42">
        <v>40</v>
      </c>
      <c r="B42" s="79" t="s">
        <v>270</v>
      </c>
      <c r="C42" s="79" t="s">
        <v>271</v>
      </c>
    </row>
    <row r="43" spans="1:3" ht="12.75">
      <c r="A43">
        <v>41</v>
      </c>
      <c r="B43" s="79" t="s">
        <v>270</v>
      </c>
      <c r="C43" s="79" t="s">
        <v>271</v>
      </c>
    </row>
    <row r="44" spans="1:3" ht="12.75">
      <c r="A44">
        <v>42</v>
      </c>
      <c r="B44" s="79" t="s">
        <v>270</v>
      </c>
      <c r="C44" s="79" t="s">
        <v>271</v>
      </c>
    </row>
    <row r="45" spans="1:3" ht="12.75">
      <c r="A45">
        <v>43</v>
      </c>
      <c r="B45" s="79" t="s">
        <v>270</v>
      </c>
      <c r="C45" s="79" t="s">
        <v>271</v>
      </c>
    </row>
    <row r="46" spans="1:3" ht="12.75">
      <c r="A46">
        <v>44</v>
      </c>
      <c r="B46" s="79" t="s">
        <v>270</v>
      </c>
      <c r="C46" s="79" t="s">
        <v>271</v>
      </c>
    </row>
    <row r="47" spans="1:3" ht="12.75">
      <c r="A47">
        <v>45</v>
      </c>
      <c r="B47" s="79" t="s">
        <v>270</v>
      </c>
      <c r="C47" s="79" t="s">
        <v>271</v>
      </c>
    </row>
    <row r="48" spans="1:3" ht="12.75">
      <c r="A48">
        <v>46</v>
      </c>
      <c r="B48" s="79" t="s">
        <v>270</v>
      </c>
      <c r="C48" s="79" t="s">
        <v>271</v>
      </c>
    </row>
    <row r="49" spans="1:3" ht="12.75">
      <c r="A49">
        <v>47</v>
      </c>
      <c r="B49" s="79" t="s">
        <v>270</v>
      </c>
      <c r="C49" s="79" t="s">
        <v>271</v>
      </c>
    </row>
    <row r="50" spans="1:3" ht="12.75">
      <c r="A50">
        <v>48</v>
      </c>
      <c r="B50" s="79" t="s">
        <v>270</v>
      </c>
      <c r="C50" s="79" t="s">
        <v>271</v>
      </c>
    </row>
    <row r="51" spans="1:3" ht="12.75">
      <c r="A51">
        <v>49</v>
      </c>
      <c r="B51" s="79" t="s">
        <v>270</v>
      </c>
      <c r="C51" s="79" t="s">
        <v>271</v>
      </c>
    </row>
    <row r="52" spans="1:3" ht="12.75">
      <c r="A52">
        <v>50</v>
      </c>
      <c r="B52" s="79" t="s">
        <v>270</v>
      </c>
      <c r="C52" s="79" t="s">
        <v>271</v>
      </c>
    </row>
    <row r="53" spans="1:3" ht="12.75">
      <c r="A53">
        <v>51</v>
      </c>
      <c r="B53" s="79" t="s">
        <v>270</v>
      </c>
      <c r="C53" s="79" t="s">
        <v>271</v>
      </c>
    </row>
    <row r="54" spans="1:3" ht="12.75">
      <c r="A54">
        <v>52</v>
      </c>
      <c r="B54" s="79" t="s">
        <v>270</v>
      </c>
      <c r="C54" s="79" t="s">
        <v>271</v>
      </c>
    </row>
    <row r="55" spans="1:3" ht="12.75">
      <c r="A55">
        <v>53</v>
      </c>
      <c r="B55" s="79" t="s">
        <v>270</v>
      </c>
      <c r="C55" s="79" t="s">
        <v>271</v>
      </c>
    </row>
    <row r="56" spans="1:3" ht="12.75">
      <c r="A56">
        <v>54</v>
      </c>
      <c r="B56" s="79" t="s">
        <v>270</v>
      </c>
      <c r="C56" s="79" t="s">
        <v>271</v>
      </c>
    </row>
    <row r="57" spans="1:3" ht="12.75">
      <c r="A57">
        <v>55</v>
      </c>
      <c r="B57" s="79" t="s">
        <v>270</v>
      </c>
      <c r="C57" s="79" t="s">
        <v>271</v>
      </c>
    </row>
    <row r="58" spans="1:3" ht="12.75">
      <c r="A58">
        <v>56</v>
      </c>
      <c r="B58" s="79" t="s">
        <v>270</v>
      </c>
      <c r="C58" s="79" t="s">
        <v>271</v>
      </c>
    </row>
    <row r="59" spans="1:3" ht="12.75">
      <c r="A59">
        <v>57</v>
      </c>
      <c r="B59" s="79" t="s">
        <v>270</v>
      </c>
      <c r="C59" s="79" t="s">
        <v>271</v>
      </c>
    </row>
    <row r="60" spans="1:3" ht="12.75">
      <c r="A60">
        <v>58</v>
      </c>
      <c r="B60" s="79" t="s">
        <v>270</v>
      </c>
      <c r="C60" s="79" t="s">
        <v>271</v>
      </c>
    </row>
    <row r="61" spans="1:3" ht="12.75">
      <c r="A61">
        <v>59</v>
      </c>
      <c r="B61" s="79" t="s">
        <v>270</v>
      </c>
      <c r="C61" s="79" t="s">
        <v>271</v>
      </c>
    </row>
    <row r="62" spans="1:3" ht="12.75">
      <c r="A62">
        <v>60</v>
      </c>
      <c r="B62" s="79" t="s">
        <v>270</v>
      </c>
      <c r="C62" s="79" t="s">
        <v>271</v>
      </c>
    </row>
    <row r="63" spans="1:3" ht="12.75">
      <c r="A63">
        <v>61</v>
      </c>
      <c r="B63" s="79" t="s">
        <v>270</v>
      </c>
      <c r="C63" s="79" t="s">
        <v>271</v>
      </c>
    </row>
    <row r="64" spans="1:3" ht="12.75">
      <c r="A64">
        <v>62</v>
      </c>
      <c r="B64" s="79" t="s">
        <v>270</v>
      </c>
      <c r="C64" s="79" t="s">
        <v>271</v>
      </c>
    </row>
    <row r="65" spans="1:3" ht="12.75">
      <c r="A65">
        <v>63</v>
      </c>
      <c r="B65" s="79" t="s">
        <v>270</v>
      </c>
      <c r="C65" s="79" t="s">
        <v>271</v>
      </c>
    </row>
    <row r="66" spans="1:3" ht="12.75">
      <c r="A66">
        <v>64</v>
      </c>
      <c r="B66" s="79" t="s">
        <v>270</v>
      </c>
      <c r="C66" s="79" t="s">
        <v>271</v>
      </c>
    </row>
    <row r="67" spans="1:3" ht="12.75">
      <c r="A67">
        <v>65</v>
      </c>
      <c r="B67" s="79" t="s">
        <v>270</v>
      </c>
      <c r="C67" s="79" t="s">
        <v>271</v>
      </c>
    </row>
    <row r="68" spans="1:3" ht="12.75">
      <c r="A68">
        <v>66</v>
      </c>
      <c r="B68" s="79" t="s">
        <v>270</v>
      </c>
      <c r="C68" s="79" t="s">
        <v>271</v>
      </c>
    </row>
    <row r="69" spans="1:3" ht="12.75">
      <c r="A69">
        <v>67</v>
      </c>
      <c r="B69" s="79" t="s">
        <v>270</v>
      </c>
      <c r="C69" s="79" t="s">
        <v>271</v>
      </c>
    </row>
    <row r="70" spans="1:3" ht="12.75">
      <c r="A70">
        <v>68</v>
      </c>
      <c r="B70" s="79" t="s">
        <v>270</v>
      </c>
      <c r="C70" s="79" t="s">
        <v>271</v>
      </c>
    </row>
    <row r="71" spans="1:3" ht="12.75">
      <c r="A71">
        <v>69</v>
      </c>
      <c r="B71" s="79" t="s">
        <v>270</v>
      </c>
      <c r="C71" s="79" t="s">
        <v>271</v>
      </c>
    </row>
    <row r="72" spans="1:3" ht="12.75">
      <c r="A72">
        <v>70</v>
      </c>
      <c r="B72" s="79" t="s">
        <v>270</v>
      </c>
      <c r="C72" s="79" t="s">
        <v>271</v>
      </c>
    </row>
    <row r="73" spans="1:3" ht="12.75">
      <c r="A73">
        <v>71</v>
      </c>
      <c r="B73" s="79" t="s">
        <v>270</v>
      </c>
      <c r="C73" s="79" t="s">
        <v>271</v>
      </c>
    </row>
    <row r="74" spans="1:3" ht="12.75">
      <c r="A74">
        <v>72</v>
      </c>
      <c r="B74" s="79" t="s">
        <v>270</v>
      </c>
      <c r="C74" s="79" t="s">
        <v>271</v>
      </c>
    </row>
    <row r="75" spans="1:3" ht="12.75">
      <c r="A75">
        <v>73</v>
      </c>
      <c r="B75" s="79" t="s">
        <v>270</v>
      </c>
      <c r="C75" s="79" t="s">
        <v>271</v>
      </c>
    </row>
    <row r="76" spans="1:3" ht="12.75">
      <c r="A76">
        <v>74</v>
      </c>
      <c r="B76" s="79" t="s">
        <v>270</v>
      </c>
      <c r="C76" s="79" t="s">
        <v>271</v>
      </c>
    </row>
    <row r="77" spans="1:3" ht="12.75">
      <c r="A77">
        <v>75</v>
      </c>
      <c r="B77" s="79" t="s">
        <v>270</v>
      </c>
      <c r="C77" s="79" t="s">
        <v>271</v>
      </c>
    </row>
    <row r="78" spans="1:3" ht="12.75">
      <c r="A78">
        <v>76</v>
      </c>
      <c r="B78" s="79" t="s">
        <v>270</v>
      </c>
      <c r="C78" s="79" t="s">
        <v>271</v>
      </c>
    </row>
    <row r="79" spans="1:3" ht="12.75">
      <c r="A79">
        <v>77</v>
      </c>
      <c r="B79" s="79" t="s">
        <v>270</v>
      </c>
      <c r="C79" s="79" t="s">
        <v>271</v>
      </c>
    </row>
    <row r="80" spans="1:3" ht="12.75">
      <c r="A80">
        <v>78</v>
      </c>
      <c r="B80" s="79" t="s">
        <v>270</v>
      </c>
      <c r="C80" s="79" t="s">
        <v>271</v>
      </c>
    </row>
    <row r="81" spans="1:3" ht="12.75">
      <c r="A81">
        <v>79</v>
      </c>
      <c r="B81" s="79" t="s">
        <v>270</v>
      </c>
      <c r="C81" s="79" t="s">
        <v>271</v>
      </c>
    </row>
    <row r="82" spans="1:3" ht="12.75">
      <c r="A82">
        <v>80</v>
      </c>
      <c r="B82" s="79" t="s">
        <v>270</v>
      </c>
      <c r="C82" s="79" t="s">
        <v>271</v>
      </c>
    </row>
    <row r="83" spans="1:3" ht="12.75">
      <c r="A83">
        <v>81</v>
      </c>
      <c r="B83" s="79" t="s">
        <v>270</v>
      </c>
      <c r="C83" s="79" t="s">
        <v>271</v>
      </c>
    </row>
    <row r="84" spans="1:3" ht="12.75">
      <c r="A84">
        <v>82</v>
      </c>
      <c r="B84" s="79" t="s">
        <v>270</v>
      </c>
      <c r="C84" s="79" t="s">
        <v>271</v>
      </c>
    </row>
    <row r="85" spans="1:3" ht="12.75">
      <c r="A85">
        <v>83</v>
      </c>
      <c r="B85" s="79" t="s">
        <v>270</v>
      </c>
      <c r="C85" s="79" t="s">
        <v>271</v>
      </c>
    </row>
    <row r="86" spans="1:3" ht="12.75">
      <c r="A86">
        <v>84</v>
      </c>
      <c r="B86" s="79" t="s">
        <v>270</v>
      </c>
      <c r="C86" s="79" t="s">
        <v>271</v>
      </c>
    </row>
    <row r="87" spans="1:3" ht="12.75">
      <c r="A87">
        <v>85</v>
      </c>
      <c r="B87" s="79" t="s">
        <v>270</v>
      </c>
      <c r="C87" s="79" t="s">
        <v>271</v>
      </c>
    </row>
    <row r="88" spans="1:3" ht="12.75">
      <c r="A88">
        <v>86</v>
      </c>
      <c r="B88" s="79" t="s">
        <v>270</v>
      </c>
      <c r="C88" s="79" t="s">
        <v>271</v>
      </c>
    </row>
    <row r="89" spans="1:3" ht="12.75">
      <c r="A89">
        <v>87</v>
      </c>
      <c r="B89" s="79" t="s">
        <v>270</v>
      </c>
      <c r="C89" s="79" t="s">
        <v>271</v>
      </c>
    </row>
    <row r="90" spans="1:3" ht="12.75">
      <c r="A90">
        <v>88</v>
      </c>
      <c r="B90" s="79" t="s">
        <v>270</v>
      </c>
      <c r="C90" s="79" t="s">
        <v>271</v>
      </c>
    </row>
    <row r="91" spans="1:3" ht="12.75">
      <c r="A91">
        <v>89</v>
      </c>
      <c r="B91" s="79" t="s">
        <v>270</v>
      </c>
      <c r="C91" s="79" t="s">
        <v>271</v>
      </c>
    </row>
    <row r="92" spans="1:3" ht="12.75">
      <c r="A92">
        <v>90</v>
      </c>
      <c r="B92" s="79" t="s">
        <v>270</v>
      </c>
      <c r="C92" s="79" t="s">
        <v>271</v>
      </c>
    </row>
    <row r="93" spans="1:3" ht="12.75">
      <c r="A93">
        <v>91</v>
      </c>
      <c r="B93" s="79" t="s">
        <v>270</v>
      </c>
      <c r="C93" s="79" t="s">
        <v>271</v>
      </c>
    </row>
    <row r="94" spans="1:3" ht="12.75">
      <c r="A94">
        <v>92</v>
      </c>
      <c r="B94" s="79" t="s">
        <v>270</v>
      </c>
      <c r="C94" s="79" t="s">
        <v>271</v>
      </c>
    </row>
    <row r="95" spans="1:3" ht="12.75">
      <c r="A95">
        <v>93</v>
      </c>
      <c r="B95" s="79" t="s">
        <v>270</v>
      </c>
      <c r="C95" s="79" t="s">
        <v>271</v>
      </c>
    </row>
    <row r="96" spans="1:3" ht="12.75">
      <c r="A96">
        <v>94</v>
      </c>
      <c r="B96" s="79" t="s">
        <v>270</v>
      </c>
      <c r="C96" s="79" t="s">
        <v>271</v>
      </c>
    </row>
    <row r="97" spans="1:3" ht="12.75">
      <c r="A97">
        <v>95</v>
      </c>
      <c r="B97" s="79" t="s">
        <v>270</v>
      </c>
      <c r="C97" s="79" t="s">
        <v>271</v>
      </c>
    </row>
    <row r="98" spans="1:3" ht="12.75">
      <c r="A98">
        <v>96</v>
      </c>
      <c r="B98" s="79" t="s">
        <v>270</v>
      </c>
      <c r="C98" s="79" t="s">
        <v>271</v>
      </c>
    </row>
    <row r="99" spans="1:3" ht="12.75">
      <c r="A99">
        <v>97</v>
      </c>
      <c r="B99" s="79" t="s">
        <v>270</v>
      </c>
      <c r="C99" s="79" t="s">
        <v>271</v>
      </c>
    </row>
    <row r="100" spans="1:3" ht="12.75">
      <c r="A100">
        <v>98</v>
      </c>
      <c r="B100" s="79" t="s">
        <v>270</v>
      </c>
      <c r="C100" s="79" t="s">
        <v>271</v>
      </c>
    </row>
    <row r="101" spans="1:3" ht="12.75">
      <c r="A101">
        <v>99</v>
      </c>
      <c r="B101" s="79" t="s">
        <v>270</v>
      </c>
      <c r="C101" s="79" t="s">
        <v>271</v>
      </c>
    </row>
    <row r="102" spans="1:3" ht="12.75">
      <c r="A102">
        <v>100</v>
      </c>
      <c r="B102" s="79" t="s">
        <v>270</v>
      </c>
      <c r="C102" s="79" t="s">
        <v>271</v>
      </c>
    </row>
    <row r="103" spans="1:3" ht="12.75">
      <c r="A103">
        <v>101</v>
      </c>
      <c r="B103" s="79" t="s">
        <v>270</v>
      </c>
      <c r="C103" s="79" t="s">
        <v>271</v>
      </c>
    </row>
    <row r="104" spans="1:3" ht="12.75">
      <c r="A104">
        <v>102</v>
      </c>
      <c r="B104" s="79" t="s">
        <v>270</v>
      </c>
      <c r="C104" s="79" t="s">
        <v>271</v>
      </c>
    </row>
    <row r="105" spans="1:3" ht="12.75">
      <c r="A105">
        <v>103</v>
      </c>
      <c r="B105" s="79" t="s">
        <v>270</v>
      </c>
      <c r="C105" s="79" t="s">
        <v>271</v>
      </c>
    </row>
    <row r="106" spans="1:3" ht="12.75">
      <c r="A106">
        <v>104</v>
      </c>
      <c r="B106" s="79" t="s">
        <v>270</v>
      </c>
      <c r="C106" s="79" t="s">
        <v>271</v>
      </c>
    </row>
    <row r="107" spans="1:3" ht="12.75">
      <c r="A107">
        <v>105</v>
      </c>
      <c r="B107" s="78">
        <v>60</v>
      </c>
      <c r="C107" s="78">
        <v>1</v>
      </c>
    </row>
    <row r="108" spans="1:3" ht="12.75">
      <c r="A108">
        <v>106</v>
      </c>
      <c r="B108" s="78">
        <v>60</v>
      </c>
      <c r="C108" s="78">
        <v>1</v>
      </c>
    </row>
    <row r="109" spans="1:3" ht="12.75">
      <c r="A109">
        <v>107</v>
      </c>
      <c r="B109" s="78">
        <v>61</v>
      </c>
      <c r="C109" s="78">
        <v>1</v>
      </c>
    </row>
    <row r="110" spans="1:3" ht="12.75">
      <c r="A110">
        <v>108</v>
      </c>
      <c r="B110" s="78">
        <v>61</v>
      </c>
      <c r="C110" s="78">
        <v>1</v>
      </c>
    </row>
    <row r="111" spans="1:3" ht="12.75">
      <c r="A111">
        <v>109</v>
      </c>
      <c r="B111" s="78">
        <v>62</v>
      </c>
      <c r="C111" s="78">
        <v>1</v>
      </c>
    </row>
    <row r="112" spans="1:3" ht="12.75">
      <c r="A112">
        <v>110</v>
      </c>
      <c r="B112" s="78">
        <v>63</v>
      </c>
      <c r="C112" s="78">
        <v>1</v>
      </c>
    </row>
    <row r="113" spans="1:3" ht="12.75">
      <c r="A113">
        <v>111</v>
      </c>
      <c r="B113" s="78">
        <v>63</v>
      </c>
      <c r="C113" s="78">
        <v>1</v>
      </c>
    </row>
    <row r="114" spans="1:3" ht="12.75">
      <c r="A114">
        <v>112</v>
      </c>
      <c r="B114" s="78">
        <v>64</v>
      </c>
      <c r="C114" s="78">
        <v>1</v>
      </c>
    </row>
    <row r="115" spans="1:3" ht="12.75">
      <c r="A115">
        <v>113</v>
      </c>
      <c r="B115" s="78">
        <v>65</v>
      </c>
      <c r="C115" s="78">
        <v>1</v>
      </c>
    </row>
    <row r="116" spans="1:3" ht="12.75">
      <c r="A116">
        <v>114</v>
      </c>
      <c r="B116" s="78">
        <v>65</v>
      </c>
      <c r="C116" s="78">
        <v>1</v>
      </c>
    </row>
    <row r="117" spans="1:3" ht="12.75">
      <c r="A117">
        <v>115</v>
      </c>
      <c r="B117" s="78">
        <v>66</v>
      </c>
      <c r="C117" s="78">
        <v>1</v>
      </c>
    </row>
    <row r="118" spans="1:3" ht="12.75">
      <c r="A118">
        <v>116</v>
      </c>
      <c r="B118" s="78">
        <v>66</v>
      </c>
      <c r="C118" s="78">
        <v>2</v>
      </c>
    </row>
    <row r="119" spans="1:3" ht="12.75">
      <c r="A119">
        <v>117</v>
      </c>
      <c r="B119" s="78">
        <v>67</v>
      </c>
      <c r="C119" s="78">
        <v>2</v>
      </c>
    </row>
    <row r="120" spans="1:3" ht="12.75">
      <c r="A120">
        <v>118</v>
      </c>
      <c r="B120" s="78">
        <v>68</v>
      </c>
      <c r="C120" s="78">
        <v>2</v>
      </c>
    </row>
    <row r="121" spans="1:3" ht="12.75">
      <c r="A121">
        <v>119</v>
      </c>
      <c r="B121" s="78">
        <v>68</v>
      </c>
      <c r="C121" s="78">
        <v>2</v>
      </c>
    </row>
    <row r="122" spans="1:3" ht="12.75">
      <c r="A122">
        <v>120</v>
      </c>
      <c r="B122" s="78">
        <v>69</v>
      </c>
      <c r="C122" s="78">
        <v>2</v>
      </c>
    </row>
    <row r="123" spans="1:3" ht="12.75">
      <c r="A123">
        <v>121</v>
      </c>
      <c r="B123" s="78">
        <v>69</v>
      </c>
      <c r="C123" s="78">
        <v>3</v>
      </c>
    </row>
    <row r="124" spans="1:3" ht="12.75">
      <c r="A124">
        <v>122</v>
      </c>
      <c r="B124" s="78">
        <v>70</v>
      </c>
      <c r="C124" s="78">
        <v>3</v>
      </c>
    </row>
    <row r="125" spans="1:3" ht="12.75">
      <c r="A125">
        <v>123</v>
      </c>
      <c r="B125" s="78">
        <v>71</v>
      </c>
      <c r="C125" s="78">
        <v>4</v>
      </c>
    </row>
    <row r="126" spans="1:3" ht="12.75">
      <c r="A126">
        <v>124</v>
      </c>
      <c r="B126" s="78">
        <v>71</v>
      </c>
      <c r="C126" s="78">
        <v>4</v>
      </c>
    </row>
    <row r="127" spans="1:3" ht="12.75">
      <c r="A127">
        <v>125</v>
      </c>
      <c r="B127" s="78">
        <v>72</v>
      </c>
      <c r="C127" s="78">
        <v>4</v>
      </c>
    </row>
    <row r="128" spans="1:3" ht="12.75">
      <c r="A128">
        <v>126</v>
      </c>
      <c r="B128" s="79">
        <v>73</v>
      </c>
      <c r="C128" s="79">
        <v>6</v>
      </c>
    </row>
    <row r="129" spans="1:3" ht="12.75">
      <c r="A129">
        <v>127</v>
      </c>
      <c r="B129" s="79">
        <v>73</v>
      </c>
      <c r="C129" s="79">
        <v>8</v>
      </c>
    </row>
    <row r="130" spans="1:3" ht="12.75">
      <c r="A130">
        <v>128</v>
      </c>
      <c r="B130" s="79">
        <v>74</v>
      </c>
      <c r="C130" s="79">
        <v>8</v>
      </c>
    </row>
    <row r="131" spans="1:3" ht="12.75">
      <c r="A131">
        <v>129</v>
      </c>
      <c r="B131" s="79">
        <v>74</v>
      </c>
      <c r="C131" s="79">
        <v>8</v>
      </c>
    </row>
    <row r="132" spans="1:3" ht="12.75">
      <c r="A132">
        <v>130</v>
      </c>
      <c r="B132" s="79">
        <v>75</v>
      </c>
      <c r="C132" s="79">
        <v>9</v>
      </c>
    </row>
    <row r="133" spans="1:3" ht="12.75">
      <c r="A133">
        <v>131</v>
      </c>
      <c r="B133" s="79">
        <v>76</v>
      </c>
      <c r="C133" s="79">
        <v>9</v>
      </c>
    </row>
    <row r="134" spans="1:3" ht="12.75">
      <c r="A134">
        <v>132</v>
      </c>
      <c r="B134" s="79">
        <v>76</v>
      </c>
      <c r="C134" s="79">
        <v>9</v>
      </c>
    </row>
    <row r="135" spans="1:3" ht="12.75">
      <c r="A135">
        <v>133</v>
      </c>
      <c r="B135" s="79">
        <v>77</v>
      </c>
      <c r="C135" s="79">
        <v>9</v>
      </c>
    </row>
    <row r="136" spans="1:3" ht="12.75">
      <c r="A136">
        <v>134</v>
      </c>
      <c r="B136" s="79">
        <v>78</v>
      </c>
      <c r="C136" s="79">
        <v>10</v>
      </c>
    </row>
    <row r="137" spans="1:3" ht="12.75">
      <c r="A137">
        <v>135</v>
      </c>
      <c r="B137" s="79">
        <v>78</v>
      </c>
      <c r="C137" s="79">
        <v>10</v>
      </c>
    </row>
    <row r="138" spans="1:3" ht="12.75">
      <c r="A138">
        <v>136</v>
      </c>
      <c r="B138" s="79">
        <v>79</v>
      </c>
      <c r="C138" s="79">
        <v>11</v>
      </c>
    </row>
    <row r="139" spans="1:3" ht="12.75">
      <c r="A139">
        <v>137</v>
      </c>
      <c r="B139" s="79">
        <v>79</v>
      </c>
      <c r="C139" s="79">
        <v>12</v>
      </c>
    </row>
    <row r="140" spans="1:3" ht="12.75">
      <c r="A140">
        <v>138</v>
      </c>
      <c r="B140" s="79">
        <v>80</v>
      </c>
      <c r="C140" s="79">
        <v>13</v>
      </c>
    </row>
    <row r="141" spans="1:3" ht="12.75">
      <c r="A141">
        <v>139</v>
      </c>
      <c r="B141" s="79">
        <v>81</v>
      </c>
      <c r="C141" s="79">
        <v>14</v>
      </c>
    </row>
    <row r="142" spans="1:3" ht="12.75">
      <c r="A142">
        <v>140</v>
      </c>
      <c r="B142" s="79">
        <v>81</v>
      </c>
      <c r="C142" s="79">
        <v>14</v>
      </c>
    </row>
    <row r="143" spans="1:3" ht="12.75">
      <c r="A143">
        <v>141</v>
      </c>
      <c r="B143" s="79">
        <v>82</v>
      </c>
      <c r="C143" s="79">
        <v>15</v>
      </c>
    </row>
    <row r="144" spans="1:3" ht="12.75">
      <c r="A144">
        <v>142</v>
      </c>
      <c r="B144" s="79">
        <v>83</v>
      </c>
      <c r="C144" s="79">
        <v>15</v>
      </c>
    </row>
    <row r="145" spans="1:3" ht="12.75">
      <c r="A145">
        <v>143</v>
      </c>
      <c r="B145" s="79">
        <v>83</v>
      </c>
      <c r="C145" s="79">
        <v>15</v>
      </c>
    </row>
    <row r="146" spans="1:3" ht="12.75">
      <c r="A146">
        <v>144</v>
      </c>
      <c r="B146" s="79">
        <v>84</v>
      </c>
      <c r="C146" s="79">
        <v>16</v>
      </c>
    </row>
    <row r="147" spans="1:3" ht="12.75">
      <c r="A147">
        <v>145</v>
      </c>
      <c r="B147" s="79">
        <v>84</v>
      </c>
      <c r="C147" s="79">
        <v>17</v>
      </c>
    </row>
    <row r="148" spans="1:3" ht="12.75">
      <c r="A148">
        <v>146</v>
      </c>
      <c r="B148" s="79">
        <v>85</v>
      </c>
      <c r="C148" s="79">
        <v>18</v>
      </c>
    </row>
    <row r="149" spans="1:3" ht="12.75">
      <c r="A149">
        <v>147</v>
      </c>
      <c r="B149" s="79">
        <v>86</v>
      </c>
      <c r="C149" s="79">
        <v>19</v>
      </c>
    </row>
    <row r="150" spans="1:3" ht="12.75">
      <c r="A150">
        <v>148</v>
      </c>
      <c r="B150" s="79">
        <v>86</v>
      </c>
      <c r="C150" s="79">
        <v>19</v>
      </c>
    </row>
    <row r="151" spans="1:3" ht="12.75">
      <c r="A151">
        <v>149</v>
      </c>
      <c r="B151" s="79">
        <v>87</v>
      </c>
      <c r="C151" s="79">
        <v>20</v>
      </c>
    </row>
    <row r="152" spans="1:3" ht="12.75">
      <c r="A152">
        <v>150</v>
      </c>
      <c r="B152" s="79">
        <v>87</v>
      </c>
      <c r="C152" s="79">
        <v>20</v>
      </c>
    </row>
    <row r="153" spans="1:3" ht="12.75">
      <c r="A153">
        <v>151</v>
      </c>
      <c r="B153" s="79">
        <v>88</v>
      </c>
      <c r="C153" s="79">
        <v>20</v>
      </c>
    </row>
    <row r="154" spans="1:3" ht="12.75">
      <c r="A154">
        <v>152</v>
      </c>
      <c r="B154" s="79">
        <v>89</v>
      </c>
      <c r="C154" s="79">
        <v>21</v>
      </c>
    </row>
    <row r="155" spans="1:3" ht="12.75">
      <c r="A155">
        <v>153</v>
      </c>
      <c r="B155" s="79">
        <v>89</v>
      </c>
      <c r="C155" s="79">
        <v>22</v>
      </c>
    </row>
    <row r="156" spans="1:3" ht="12.75">
      <c r="A156">
        <v>154</v>
      </c>
      <c r="B156" s="79">
        <v>90</v>
      </c>
      <c r="C156" s="79">
        <v>25</v>
      </c>
    </row>
    <row r="157" spans="1:3" ht="12.75">
      <c r="A157">
        <v>155</v>
      </c>
      <c r="B157" s="79">
        <v>91</v>
      </c>
      <c r="C157" s="79">
        <v>27</v>
      </c>
    </row>
    <row r="158" spans="1:3" ht="12.75">
      <c r="A158">
        <v>156</v>
      </c>
      <c r="B158" s="79">
        <v>91</v>
      </c>
      <c r="C158" s="79">
        <v>27</v>
      </c>
    </row>
    <row r="159" spans="1:3" ht="12.75">
      <c r="A159">
        <v>157</v>
      </c>
      <c r="B159" s="79">
        <v>92</v>
      </c>
      <c r="C159" s="79">
        <v>28</v>
      </c>
    </row>
    <row r="160" spans="1:3" ht="12.75">
      <c r="A160">
        <v>158</v>
      </c>
      <c r="B160" s="79">
        <v>93</v>
      </c>
      <c r="C160" s="79">
        <v>29</v>
      </c>
    </row>
    <row r="161" spans="1:3" ht="12.75">
      <c r="A161">
        <v>159</v>
      </c>
      <c r="B161" s="79">
        <v>93</v>
      </c>
      <c r="C161" s="79">
        <v>30</v>
      </c>
    </row>
    <row r="162" spans="1:3" ht="12.75">
      <c r="A162">
        <v>160</v>
      </c>
      <c r="B162" s="79">
        <v>94</v>
      </c>
      <c r="C162" s="79">
        <v>31</v>
      </c>
    </row>
    <row r="163" spans="1:3" ht="12.75">
      <c r="A163">
        <v>161</v>
      </c>
      <c r="B163" s="79">
        <v>94</v>
      </c>
      <c r="C163" s="79">
        <v>31</v>
      </c>
    </row>
    <row r="164" spans="1:3" ht="12.75">
      <c r="A164">
        <v>162</v>
      </c>
      <c r="B164" s="79">
        <v>95</v>
      </c>
      <c r="C164" s="79">
        <v>32</v>
      </c>
    </row>
    <row r="165" spans="1:3" ht="12.75">
      <c r="A165">
        <v>163</v>
      </c>
      <c r="B165" s="79">
        <v>96</v>
      </c>
      <c r="C165" s="79">
        <v>35</v>
      </c>
    </row>
    <row r="166" spans="1:3" ht="12.75">
      <c r="A166">
        <v>164</v>
      </c>
      <c r="B166" s="79">
        <v>96</v>
      </c>
      <c r="C166" s="79">
        <v>38</v>
      </c>
    </row>
    <row r="167" spans="1:3" ht="12.75">
      <c r="A167">
        <v>165</v>
      </c>
      <c r="B167" s="79">
        <v>97</v>
      </c>
      <c r="C167" s="79">
        <v>38</v>
      </c>
    </row>
    <row r="168" spans="1:3" ht="12.75">
      <c r="A168">
        <v>166</v>
      </c>
      <c r="B168" s="79">
        <v>97</v>
      </c>
      <c r="C168" s="79">
        <v>40</v>
      </c>
    </row>
    <row r="169" spans="1:3" ht="12.75">
      <c r="A169">
        <v>167</v>
      </c>
      <c r="B169" s="79">
        <v>98</v>
      </c>
      <c r="C169" s="79">
        <v>41</v>
      </c>
    </row>
    <row r="170" spans="1:3" ht="12.75">
      <c r="A170">
        <v>168</v>
      </c>
      <c r="B170" s="79">
        <v>99</v>
      </c>
      <c r="C170" s="79">
        <v>47</v>
      </c>
    </row>
    <row r="171" spans="1:3" ht="12.75">
      <c r="A171">
        <v>169</v>
      </c>
      <c r="B171" s="79">
        <v>99</v>
      </c>
      <c r="C171" s="79">
        <v>47</v>
      </c>
    </row>
    <row r="172" spans="1:3" ht="12.75">
      <c r="A172">
        <v>170</v>
      </c>
      <c r="B172" s="79">
        <v>100</v>
      </c>
      <c r="C172" s="79">
        <v>49</v>
      </c>
    </row>
    <row r="173" spans="1:3" ht="12.75">
      <c r="A173">
        <v>171</v>
      </c>
      <c r="B173" s="79">
        <v>101</v>
      </c>
      <c r="C173" s="79">
        <v>50</v>
      </c>
    </row>
    <row r="174" spans="1:3" ht="12.75">
      <c r="A174">
        <v>172</v>
      </c>
      <c r="B174" s="79">
        <v>101</v>
      </c>
      <c r="C174" s="79">
        <v>51</v>
      </c>
    </row>
    <row r="175" spans="1:3" ht="12.75">
      <c r="A175">
        <v>173</v>
      </c>
      <c r="B175" s="79">
        <v>102</v>
      </c>
      <c r="C175" s="79">
        <v>51</v>
      </c>
    </row>
    <row r="176" spans="1:3" ht="12.75">
      <c r="A176">
        <v>174</v>
      </c>
      <c r="B176" s="79">
        <v>102</v>
      </c>
      <c r="C176" s="79">
        <v>51</v>
      </c>
    </row>
    <row r="177" spans="1:3" ht="12.75">
      <c r="A177">
        <v>175</v>
      </c>
      <c r="B177" s="79">
        <v>103</v>
      </c>
      <c r="C177" s="79">
        <v>54</v>
      </c>
    </row>
    <row r="178" spans="1:3" ht="12.75">
      <c r="A178">
        <v>176</v>
      </c>
      <c r="B178" s="79">
        <v>104</v>
      </c>
      <c r="C178" s="79">
        <v>55</v>
      </c>
    </row>
    <row r="179" spans="1:3" ht="12.75">
      <c r="A179">
        <v>177</v>
      </c>
      <c r="B179" s="79">
        <v>104</v>
      </c>
      <c r="C179" s="79">
        <v>58</v>
      </c>
    </row>
    <row r="180" spans="1:3" ht="12.75">
      <c r="A180">
        <v>178</v>
      </c>
      <c r="B180" s="79">
        <v>105</v>
      </c>
      <c r="C180" s="79">
        <v>63</v>
      </c>
    </row>
    <row r="181" spans="1:3" ht="12.75">
      <c r="A181">
        <v>179</v>
      </c>
      <c r="B181" s="79">
        <v>106</v>
      </c>
      <c r="C181" s="79">
        <v>67</v>
      </c>
    </row>
    <row r="182" spans="1:3" ht="12.75">
      <c r="A182">
        <v>180</v>
      </c>
      <c r="B182" s="79">
        <v>106</v>
      </c>
      <c r="C182" s="79">
        <v>68</v>
      </c>
    </row>
    <row r="183" spans="1:3" ht="12.75">
      <c r="A183">
        <v>181</v>
      </c>
      <c r="B183" s="79">
        <v>107</v>
      </c>
      <c r="C183" s="79">
        <v>69</v>
      </c>
    </row>
    <row r="184" spans="1:3" ht="12.75">
      <c r="A184">
        <v>182</v>
      </c>
      <c r="B184" s="79">
        <v>107</v>
      </c>
      <c r="C184" s="79">
        <v>70</v>
      </c>
    </row>
    <row r="185" spans="1:3" ht="12.75">
      <c r="A185">
        <v>183</v>
      </c>
      <c r="B185" s="79">
        <v>108</v>
      </c>
      <c r="C185" s="79">
        <v>71</v>
      </c>
    </row>
    <row r="186" spans="1:3" ht="12.75">
      <c r="A186">
        <v>184</v>
      </c>
      <c r="B186" s="79">
        <v>109</v>
      </c>
      <c r="C186" s="79">
        <v>73</v>
      </c>
    </row>
    <row r="187" spans="1:3" ht="12.75">
      <c r="A187">
        <v>185</v>
      </c>
      <c r="B187" s="79">
        <v>109</v>
      </c>
      <c r="C187" s="79">
        <v>73</v>
      </c>
    </row>
    <row r="188" spans="1:3" ht="12.75">
      <c r="A188">
        <v>186</v>
      </c>
      <c r="B188" s="79">
        <v>110</v>
      </c>
      <c r="C188" s="79">
        <v>74</v>
      </c>
    </row>
    <row r="189" spans="1:3" ht="12.75">
      <c r="A189">
        <v>187</v>
      </c>
      <c r="B189" s="79">
        <v>111</v>
      </c>
      <c r="C189" s="79">
        <v>75</v>
      </c>
    </row>
    <row r="190" spans="1:3" ht="12.75">
      <c r="A190">
        <v>188</v>
      </c>
      <c r="B190" s="79">
        <v>111</v>
      </c>
      <c r="C190" s="79">
        <v>76</v>
      </c>
    </row>
    <row r="191" spans="1:3" ht="12.75">
      <c r="A191">
        <v>189</v>
      </c>
      <c r="B191" s="79">
        <v>112</v>
      </c>
      <c r="C191" s="79">
        <v>83</v>
      </c>
    </row>
    <row r="192" spans="1:3" ht="12.75">
      <c r="A192">
        <v>190</v>
      </c>
      <c r="B192" s="79">
        <v>112</v>
      </c>
      <c r="C192" s="79">
        <v>84</v>
      </c>
    </row>
    <row r="193" spans="1:3" ht="12.75">
      <c r="A193">
        <v>191</v>
      </c>
      <c r="B193" s="79">
        <v>113</v>
      </c>
      <c r="C193" s="79">
        <v>84</v>
      </c>
    </row>
    <row r="194" spans="1:3" ht="12.75">
      <c r="A194">
        <v>192</v>
      </c>
      <c r="B194" s="79">
        <v>114</v>
      </c>
      <c r="C194" s="79">
        <v>84</v>
      </c>
    </row>
    <row r="195" spans="1:3" ht="12.75">
      <c r="A195">
        <v>193</v>
      </c>
      <c r="B195" s="79">
        <v>114</v>
      </c>
      <c r="C195" s="79">
        <v>86</v>
      </c>
    </row>
    <row r="196" spans="1:3" ht="12.75">
      <c r="A196">
        <v>194</v>
      </c>
      <c r="B196" s="79">
        <v>115</v>
      </c>
      <c r="C196" s="79">
        <v>89</v>
      </c>
    </row>
    <row r="197" spans="1:3" ht="12.75">
      <c r="A197">
        <v>195</v>
      </c>
      <c r="B197" s="79">
        <v>116</v>
      </c>
      <c r="C197" s="79">
        <v>89</v>
      </c>
    </row>
    <row r="198" spans="1:3" ht="12.75">
      <c r="A198">
        <v>196</v>
      </c>
      <c r="B198" s="79">
        <v>116</v>
      </c>
      <c r="C198" s="79">
        <v>90</v>
      </c>
    </row>
    <row r="199" spans="1:3" ht="12.75">
      <c r="A199">
        <v>197</v>
      </c>
      <c r="B199" s="79">
        <v>117</v>
      </c>
      <c r="C199" s="79">
        <v>93</v>
      </c>
    </row>
    <row r="200" spans="1:3" ht="12.75">
      <c r="A200">
        <v>198</v>
      </c>
      <c r="B200" s="79">
        <v>117</v>
      </c>
      <c r="C200" s="79">
        <v>93</v>
      </c>
    </row>
    <row r="201" spans="1:3" ht="12.75">
      <c r="A201">
        <v>199</v>
      </c>
      <c r="B201" s="79">
        <v>118</v>
      </c>
      <c r="C201" s="79">
        <v>93</v>
      </c>
    </row>
    <row r="202" spans="1:3" ht="12.75">
      <c r="A202">
        <v>200</v>
      </c>
      <c r="B202" s="79">
        <v>119</v>
      </c>
      <c r="C202" s="79">
        <v>94</v>
      </c>
    </row>
    <row r="203" spans="1:3" ht="12.75">
      <c r="A203">
        <v>201</v>
      </c>
      <c r="B203" s="79">
        <v>119</v>
      </c>
      <c r="C203" s="79">
        <v>94</v>
      </c>
    </row>
    <row r="204" spans="1:3" ht="12.75">
      <c r="A204">
        <v>202</v>
      </c>
      <c r="B204" s="79">
        <v>120</v>
      </c>
      <c r="C204" s="79">
        <v>94</v>
      </c>
    </row>
    <row r="205" spans="1:3" ht="12.75">
      <c r="A205">
        <v>203</v>
      </c>
      <c r="B205" s="79">
        <v>120</v>
      </c>
      <c r="C205" s="79">
        <v>94</v>
      </c>
    </row>
    <row r="206" spans="1:3" ht="12.75">
      <c r="A206">
        <v>204</v>
      </c>
      <c r="B206" s="79">
        <v>121</v>
      </c>
      <c r="C206" s="79">
        <v>95</v>
      </c>
    </row>
    <row r="207" spans="1:3" ht="12.75">
      <c r="A207">
        <v>205</v>
      </c>
      <c r="B207" s="79">
        <v>122</v>
      </c>
      <c r="C207" s="79">
        <v>95</v>
      </c>
    </row>
    <row r="208" spans="1:3" ht="12.75">
      <c r="A208">
        <v>206</v>
      </c>
      <c r="B208" s="79">
        <v>122</v>
      </c>
      <c r="C208" s="79">
        <v>95</v>
      </c>
    </row>
    <row r="209" spans="1:3" ht="12.75">
      <c r="A209">
        <v>207</v>
      </c>
      <c r="B209" s="79">
        <v>123</v>
      </c>
      <c r="C209" s="79">
        <v>95</v>
      </c>
    </row>
    <row r="210" spans="1:3" ht="12.75">
      <c r="A210">
        <v>208</v>
      </c>
      <c r="B210" s="79">
        <v>124</v>
      </c>
      <c r="C210" s="79">
        <v>95</v>
      </c>
    </row>
    <row r="211" spans="1:3" ht="12.75">
      <c r="A211">
        <v>209</v>
      </c>
      <c r="B211" s="79">
        <v>124</v>
      </c>
      <c r="C211" s="79">
        <v>96</v>
      </c>
    </row>
    <row r="212" spans="1:3" ht="12.75">
      <c r="A212">
        <v>210</v>
      </c>
      <c r="B212" s="78">
        <v>125</v>
      </c>
      <c r="C212" s="78">
        <v>96</v>
      </c>
    </row>
    <row r="213" spans="1:3" ht="12.75">
      <c r="A213">
        <v>211</v>
      </c>
      <c r="B213" s="78">
        <v>125</v>
      </c>
      <c r="C213" s="78">
        <v>96</v>
      </c>
    </row>
    <row r="214" spans="1:3" ht="12.75">
      <c r="A214">
        <v>212</v>
      </c>
      <c r="B214" s="78">
        <v>126</v>
      </c>
      <c r="C214" s="78">
        <v>97</v>
      </c>
    </row>
    <row r="215" spans="1:3" ht="12.75">
      <c r="A215">
        <v>213</v>
      </c>
      <c r="B215" s="78">
        <v>127</v>
      </c>
      <c r="C215" s="78">
        <v>97</v>
      </c>
    </row>
    <row r="216" spans="1:3" ht="12.75">
      <c r="A216">
        <v>214</v>
      </c>
      <c r="B216" s="78">
        <v>127</v>
      </c>
      <c r="C216" s="78">
        <v>97</v>
      </c>
    </row>
    <row r="217" spans="1:3" ht="12.75">
      <c r="A217">
        <v>215</v>
      </c>
      <c r="B217" s="78">
        <v>128</v>
      </c>
      <c r="C217" s="78">
        <v>97</v>
      </c>
    </row>
    <row r="218" spans="1:3" ht="12.75">
      <c r="A218">
        <v>216</v>
      </c>
      <c r="B218" s="78">
        <v>129</v>
      </c>
      <c r="C218" s="78">
        <v>97</v>
      </c>
    </row>
    <row r="219" spans="1:3" ht="12.75">
      <c r="A219">
        <v>217</v>
      </c>
      <c r="B219" s="78">
        <v>129</v>
      </c>
      <c r="C219" s="78">
        <v>97</v>
      </c>
    </row>
    <row r="220" spans="1:3" ht="12.75">
      <c r="A220">
        <v>218</v>
      </c>
      <c r="B220" s="78">
        <v>130</v>
      </c>
      <c r="C220" s="78">
        <v>98</v>
      </c>
    </row>
    <row r="221" spans="1:3" ht="12.75">
      <c r="A221">
        <v>219</v>
      </c>
      <c r="B221" s="78">
        <v>130</v>
      </c>
      <c r="C221" s="78">
        <v>98</v>
      </c>
    </row>
    <row r="222" spans="1:3" ht="12.75">
      <c r="A222">
        <v>220</v>
      </c>
      <c r="B222" s="78">
        <v>131</v>
      </c>
      <c r="C222" s="78">
        <v>99</v>
      </c>
    </row>
    <row r="223" spans="1:3" ht="12.75">
      <c r="A223">
        <v>221</v>
      </c>
      <c r="B223" s="78">
        <v>132</v>
      </c>
      <c r="C223" s="78">
        <v>99</v>
      </c>
    </row>
    <row r="224" spans="1:3" ht="12.75">
      <c r="A224">
        <v>222</v>
      </c>
      <c r="B224" s="78">
        <v>132</v>
      </c>
      <c r="C224" s="78">
        <v>99</v>
      </c>
    </row>
    <row r="225" spans="1:3" ht="12.75">
      <c r="A225">
        <v>223</v>
      </c>
      <c r="B225" s="78">
        <v>133</v>
      </c>
      <c r="C225" s="78">
        <v>99</v>
      </c>
    </row>
    <row r="226" spans="1:3" ht="12.75">
      <c r="A226">
        <v>224</v>
      </c>
      <c r="B226" s="78">
        <v>134</v>
      </c>
      <c r="C226" s="78">
        <v>99</v>
      </c>
    </row>
    <row r="227" spans="1:3" ht="12.75">
      <c r="A227">
        <v>225</v>
      </c>
      <c r="B227" s="78">
        <v>134</v>
      </c>
      <c r="C227" s="78">
        <v>99</v>
      </c>
    </row>
    <row r="228" spans="1:3" ht="12.75">
      <c r="A228">
        <v>226</v>
      </c>
      <c r="B228" s="78">
        <v>135</v>
      </c>
      <c r="C228" s="78">
        <v>99</v>
      </c>
    </row>
    <row r="229" spans="1:3" ht="12.75">
      <c r="A229">
        <v>227</v>
      </c>
      <c r="B229" s="78">
        <v>135</v>
      </c>
      <c r="C229" s="78">
        <v>99</v>
      </c>
    </row>
    <row r="230" spans="1:3" ht="12.75">
      <c r="A230">
        <v>228</v>
      </c>
      <c r="B230" s="78">
        <v>136</v>
      </c>
      <c r="C230" s="78">
        <v>99</v>
      </c>
    </row>
    <row r="231" spans="1:3" ht="12.75">
      <c r="A231">
        <v>229</v>
      </c>
      <c r="B231" s="78">
        <v>137</v>
      </c>
      <c r="C231" s="78">
        <v>99</v>
      </c>
    </row>
    <row r="232" spans="1:3" ht="12.75">
      <c r="A232">
        <v>230</v>
      </c>
      <c r="B232" s="78">
        <v>137</v>
      </c>
      <c r="C232" s="78">
        <v>99</v>
      </c>
    </row>
    <row r="233" spans="1:3" ht="12.75">
      <c r="A233">
        <v>231</v>
      </c>
      <c r="B233" s="78">
        <v>138</v>
      </c>
      <c r="C233" s="78">
        <v>99</v>
      </c>
    </row>
    <row r="234" spans="1:3" ht="12.75">
      <c r="A234">
        <v>232</v>
      </c>
      <c r="B234" s="78">
        <v>139</v>
      </c>
      <c r="C234" s="78">
        <v>99</v>
      </c>
    </row>
    <row r="235" spans="1:3" ht="12.75">
      <c r="A235">
        <v>233</v>
      </c>
      <c r="B235" s="78">
        <v>139</v>
      </c>
      <c r="C235" s="78">
        <v>99</v>
      </c>
    </row>
    <row r="236" spans="1:3" ht="12.75">
      <c r="A236">
        <v>234</v>
      </c>
      <c r="B236" s="78">
        <v>140</v>
      </c>
      <c r="C236" s="78">
        <v>99</v>
      </c>
    </row>
    <row r="237" spans="1:3" ht="12.75">
      <c r="A237">
        <v>235</v>
      </c>
      <c r="B237" s="78">
        <v>140</v>
      </c>
      <c r="C237" s="78">
        <v>99</v>
      </c>
    </row>
    <row r="238" spans="1:3" ht="12.75">
      <c r="A238">
        <v>236</v>
      </c>
      <c r="B238" s="78">
        <v>141</v>
      </c>
      <c r="C238" s="78">
        <v>99</v>
      </c>
    </row>
    <row r="239" spans="1:3" ht="12.75">
      <c r="A239">
        <v>237</v>
      </c>
      <c r="B239" s="78">
        <v>142</v>
      </c>
      <c r="C239" s="78">
        <v>100</v>
      </c>
    </row>
    <row r="240" spans="1:3" ht="12.75">
      <c r="A240">
        <v>238</v>
      </c>
      <c r="B240" s="78">
        <v>142</v>
      </c>
      <c r="C240" s="78">
        <v>100</v>
      </c>
    </row>
    <row r="241" spans="1:3" ht="12.75">
      <c r="A241">
        <v>239</v>
      </c>
      <c r="B241" s="78">
        <v>143</v>
      </c>
      <c r="C241" s="78">
        <v>100</v>
      </c>
    </row>
    <row r="242" spans="1:3" ht="12.75">
      <c r="A242">
        <v>240</v>
      </c>
      <c r="B242" s="78">
        <v>143</v>
      </c>
      <c r="C242" s="78">
        <v>100</v>
      </c>
    </row>
    <row r="243" spans="1:3" ht="12.75">
      <c r="A243">
        <v>241</v>
      </c>
      <c r="B243" s="78">
        <v>144</v>
      </c>
      <c r="C243" s="78">
        <v>100</v>
      </c>
    </row>
    <row r="244" spans="1:3" ht="12.75">
      <c r="A244">
        <v>242</v>
      </c>
      <c r="B244" s="79" t="s">
        <v>272</v>
      </c>
      <c r="C244" s="78">
        <v>100</v>
      </c>
    </row>
    <row r="245" spans="1:3" ht="12.75">
      <c r="A245">
        <v>243</v>
      </c>
      <c r="B245" s="79" t="s">
        <v>272</v>
      </c>
      <c r="C245" s="78">
        <v>100</v>
      </c>
    </row>
    <row r="246" spans="1:3" ht="12.75">
      <c r="A246">
        <v>244</v>
      </c>
      <c r="B246" s="79" t="s">
        <v>272</v>
      </c>
      <c r="C246" s="78">
        <v>100</v>
      </c>
    </row>
    <row r="247" spans="1:3" ht="12.75">
      <c r="A247">
        <v>245</v>
      </c>
      <c r="B247" s="79" t="s">
        <v>272</v>
      </c>
      <c r="C247" s="78">
        <v>100</v>
      </c>
    </row>
    <row r="248" spans="1:3" ht="12.75">
      <c r="A248">
        <v>246</v>
      </c>
      <c r="B248" s="79" t="s">
        <v>272</v>
      </c>
      <c r="C248" s="78">
        <v>100</v>
      </c>
    </row>
    <row r="249" spans="1:3" ht="12.75">
      <c r="A249">
        <v>247</v>
      </c>
      <c r="B249" s="79" t="s">
        <v>272</v>
      </c>
      <c r="C249" s="78">
        <v>100</v>
      </c>
    </row>
    <row r="250" spans="1:3" ht="12.75">
      <c r="A250">
        <v>248</v>
      </c>
      <c r="B250" s="79" t="s">
        <v>272</v>
      </c>
      <c r="C250" s="78">
        <v>100</v>
      </c>
    </row>
    <row r="251" spans="1:3" ht="12.75">
      <c r="A251">
        <v>249</v>
      </c>
      <c r="B251" s="79" t="s">
        <v>272</v>
      </c>
      <c r="C251" s="78">
        <v>100</v>
      </c>
    </row>
    <row r="252" spans="1:3" ht="12.75">
      <c r="A252">
        <v>250</v>
      </c>
      <c r="B252" s="79" t="s">
        <v>272</v>
      </c>
      <c r="C252" s="78">
        <v>100</v>
      </c>
    </row>
    <row r="253" spans="1:3" ht="12.75">
      <c r="A253">
        <v>251</v>
      </c>
      <c r="B253" s="79" t="s">
        <v>272</v>
      </c>
      <c r="C253" s="78">
        <v>100</v>
      </c>
    </row>
    <row r="254" spans="1:3" ht="12.75">
      <c r="A254">
        <v>252</v>
      </c>
      <c r="B254" s="79" t="s">
        <v>272</v>
      </c>
      <c r="C254" s="78">
        <v>100</v>
      </c>
    </row>
    <row r="255" spans="1:3" ht="12.75">
      <c r="A255">
        <v>253</v>
      </c>
      <c r="B255" s="79" t="s">
        <v>272</v>
      </c>
      <c r="C255" s="78">
        <v>100</v>
      </c>
    </row>
    <row r="256" spans="1:3" ht="12.75">
      <c r="A256">
        <v>254</v>
      </c>
      <c r="B256" s="79" t="s">
        <v>272</v>
      </c>
      <c r="C256" s="78">
        <v>100</v>
      </c>
    </row>
    <row r="257" spans="1:3" ht="12.75">
      <c r="A257">
        <v>255</v>
      </c>
      <c r="B257" s="79" t="s">
        <v>272</v>
      </c>
      <c r="C257" s="78">
        <v>100</v>
      </c>
    </row>
    <row r="258" spans="1:3" ht="12.75">
      <c r="A258">
        <v>256</v>
      </c>
      <c r="B258" s="79" t="s">
        <v>272</v>
      </c>
      <c r="C258" s="78">
        <v>100</v>
      </c>
    </row>
    <row r="259" spans="1:3" ht="12.75">
      <c r="A259">
        <v>257</v>
      </c>
      <c r="B259" s="79" t="s">
        <v>272</v>
      </c>
      <c r="C259" s="78">
        <v>100</v>
      </c>
    </row>
    <row r="260" spans="1:3" ht="12.75">
      <c r="A260">
        <v>258</v>
      </c>
      <c r="B260" s="79" t="s">
        <v>272</v>
      </c>
      <c r="C260" s="78">
        <v>100</v>
      </c>
    </row>
    <row r="261" spans="1:3" ht="12.75">
      <c r="A261">
        <v>259</v>
      </c>
      <c r="B261" s="79" t="s">
        <v>272</v>
      </c>
      <c r="C261" s="78">
        <v>100</v>
      </c>
    </row>
    <row r="262" spans="1:3" ht="12.75">
      <c r="A262">
        <v>260</v>
      </c>
      <c r="B262" s="79" t="s">
        <v>272</v>
      </c>
      <c r="C262" s="78">
        <v>100</v>
      </c>
    </row>
    <row r="263" spans="1:3" ht="12.75">
      <c r="A263">
        <v>261</v>
      </c>
      <c r="B263" s="79" t="s">
        <v>272</v>
      </c>
      <c r="C263" s="78">
        <v>100</v>
      </c>
    </row>
    <row r="264" spans="1:3" ht="12.75">
      <c r="A264">
        <v>262</v>
      </c>
      <c r="B264" s="79" t="s">
        <v>272</v>
      </c>
      <c r="C264" s="78">
        <v>100</v>
      </c>
    </row>
    <row r="265" spans="1:3" ht="12.75">
      <c r="A265">
        <v>263</v>
      </c>
      <c r="B265" s="79" t="s">
        <v>272</v>
      </c>
      <c r="C265" s="78">
        <v>100</v>
      </c>
    </row>
    <row r="266" spans="1:3" ht="12.75">
      <c r="A266">
        <v>264</v>
      </c>
      <c r="B266" s="79" t="s">
        <v>272</v>
      </c>
      <c r="C266" s="78">
        <v>100</v>
      </c>
    </row>
    <row r="267" spans="1:3" ht="12.75">
      <c r="A267">
        <v>265</v>
      </c>
      <c r="B267" s="79" t="s">
        <v>272</v>
      </c>
      <c r="C267" s="78">
        <v>100</v>
      </c>
    </row>
    <row r="268" spans="1:3" ht="12.75">
      <c r="A268">
        <v>266</v>
      </c>
      <c r="B268" s="79" t="s">
        <v>272</v>
      </c>
      <c r="C268" s="78">
        <v>100</v>
      </c>
    </row>
    <row r="269" spans="1:3" ht="12.75">
      <c r="A269">
        <v>267</v>
      </c>
      <c r="B269" s="79" t="s">
        <v>272</v>
      </c>
      <c r="C269" s="78">
        <v>100</v>
      </c>
    </row>
    <row r="270" spans="1:3" ht="12.75">
      <c r="A270">
        <v>268</v>
      </c>
      <c r="B270" s="79" t="s">
        <v>272</v>
      </c>
      <c r="C270" s="78">
        <v>100</v>
      </c>
    </row>
    <row r="271" spans="1:3" ht="12.75">
      <c r="A271">
        <v>269</v>
      </c>
      <c r="B271" s="79" t="s">
        <v>272</v>
      </c>
      <c r="C271" s="78">
        <v>100</v>
      </c>
    </row>
    <row r="272" spans="1:3" ht="12.75">
      <c r="A272">
        <v>270</v>
      </c>
      <c r="B272" s="79" t="s">
        <v>272</v>
      </c>
      <c r="C272" s="78">
        <v>100</v>
      </c>
    </row>
    <row r="273" spans="1:3" ht="12.75">
      <c r="A273">
        <v>271</v>
      </c>
      <c r="B273" s="79" t="s">
        <v>272</v>
      </c>
      <c r="C273" s="78">
        <v>100</v>
      </c>
    </row>
    <row r="274" spans="1:3" ht="12.75">
      <c r="A274">
        <v>272</v>
      </c>
      <c r="B274" s="79" t="s">
        <v>272</v>
      </c>
      <c r="C274" s="78">
        <v>100</v>
      </c>
    </row>
    <row r="275" spans="1:3" ht="12.75">
      <c r="A275">
        <v>273</v>
      </c>
      <c r="B275" s="79" t="s">
        <v>272</v>
      </c>
      <c r="C275" s="78">
        <v>100</v>
      </c>
    </row>
    <row r="276" spans="1:3" ht="12.75">
      <c r="A276">
        <v>274</v>
      </c>
      <c r="B276" s="79" t="s">
        <v>272</v>
      </c>
      <c r="C276" s="78">
        <v>100</v>
      </c>
    </row>
    <row r="277" spans="1:3" ht="12.75">
      <c r="A277">
        <v>275</v>
      </c>
      <c r="B277" s="79" t="s">
        <v>272</v>
      </c>
      <c r="C277" s="78">
        <v>100</v>
      </c>
    </row>
    <row r="278" spans="1:3" ht="12.75">
      <c r="A278">
        <v>276</v>
      </c>
      <c r="B278" s="79" t="s">
        <v>272</v>
      </c>
      <c r="C278" s="78">
        <v>100</v>
      </c>
    </row>
    <row r="279" spans="1:3" ht="12.75">
      <c r="A279">
        <v>277</v>
      </c>
      <c r="B279" s="79" t="s">
        <v>272</v>
      </c>
      <c r="C279" s="78">
        <v>100</v>
      </c>
    </row>
    <row r="280" spans="1:3" ht="12.75">
      <c r="A280">
        <v>278</v>
      </c>
      <c r="B280" s="79" t="s">
        <v>272</v>
      </c>
      <c r="C280" s="78">
        <v>100</v>
      </c>
    </row>
    <row r="281" spans="1:3" ht="12.75">
      <c r="A281">
        <v>279</v>
      </c>
      <c r="B281" s="79" t="s">
        <v>272</v>
      </c>
      <c r="C281" s="78">
        <v>100</v>
      </c>
    </row>
    <row r="282" spans="1:3" ht="12.75">
      <c r="A282">
        <v>280</v>
      </c>
      <c r="B282" s="79" t="s">
        <v>272</v>
      </c>
      <c r="C282" s="78">
        <v>100</v>
      </c>
    </row>
    <row r="283" spans="1:3" ht="12.75">
      <c r="A283">
        <v>281</v>
      </c>
      <c r="B283" s="79" t="s">
        <v>272</v>
      </c>
      <c r="C283" s="78">
        <v>100</v>
      </c>
    </row>
    <row r="284" spans="1:3" ht="12.75">
      <c r="A284">
        <v>282</v>
      </c>
      <c r="B284" s="79" t="s">
        <v>272</v>
      </c>
      <c r="C284" s="78">
        <v>100</v>
      </c>
    </row>
    <row r="285" spans="1:3" ht="12.75">
      <c r="A285">
        <v>283</v>
      </c>
      <c r="B285" s="79" t="s">
        <v>272</v>
      </c>
      <c r="C285" s="78">
        <v>100</v>
      </c>
    </row>
    <row r="286" spans="1:3" ht="12.75">
      <c r="A286">
        <v>284</v>
      </c>
      <c r="B286" s="79" t="s">
        <v>272</v>
      </c>
      <c r="C286" s="78">
        <v>100</v>
      </c>
    </row>
    <row r="287" spans="1:3" ht="12.75">
      <c r="A287">
        <v>285</v>
      </c>
      <c r="B287" s="79" t="s">
        <v>272</v>
      </c>
      <c r="C287" s="78">
        <v>100</v>
      </c>
    </row>
    <row r="288" spans="1:3" ht="12.75">
      <c r="A288">
        <v>286</v>
      </c>
      <c r="B288" s="79" t="s">
        <v>272</v>
      </c>
      <c r="C288" s="78">
        <v>100</v>
      </c>
    </row>
    <row r="289" spans="1:3" ht="12.75">
      <c r="A289">
        <v>287</v>
      </c>
      <c r="B289" s="79" t="s">
        <v>272</v>
      </c>
      <c r="C289" s="78">
        <v>100</v>
      </c>
    </row>
    <row r="290" spans="1:3" ht="12.75">
      <c r="A290">
        <v>288</v>
      </c>
      <c r="B290" s="79" t="s">
        <v>272</v>
      </c>
      <c r="C290" s="78">
        <v>100</v>
      </c>
    </row>
    <row r="291" spans="1:3" ht="12.75">
      <c r="A291">
        <v>289</v>
      </c>
      <c r="B291" s="79" t="s">
        <v>272</v>
      </c>
      <c r="C291" s="78">
        <v>100</v>
      </c>
    </row>
    <row r="292" spans="1:3" ht="12.75">
      <c r="A292">
        <v>290</v>
      </c>
      <c r="B292" s="79" t="s">
        <v>272</v>
      </c>
      <c r="C292" s="78">
        <v>100</v>
      </c>
    </row>
    <row r="293" spans="1:3" ht="12.75">
      <c r="A293">
        <v>291</v>
      </c>
      <c r="B293" s="79" t="s">
        <v>272</v>
      </c>
      <c r="C293" s="78">
        <v>100</v>
      </c>
    </row>
    <row r="294" spans="1:3" ht="12.75">
      <c r="A294">
        <v>292</v>
      </c>
      <c r="B294" s="79" t="s">
        <v>272</v>
      </c>
      <c r="C294" s="78">
        <v>100</v>
      </c>
    </row>
    <row r="295" spans="1:3" ht="12.75">
      <c r="A295">
        <v>293</v>
      </c>
      <c r="B295" s="79" t="s">
        <v>272</v>
      </c>
      <c r="C295" s="78">
        <v>100</v>
      </c>
    </row>
    <row r="296" spans="1:3" ht="12.75">
      <c r="A296">
        <v>294</v>
      </c>
      <c r="B296" s="79" t="s">
        <v>272</v>
      </c>
      <c r="C296" s="78">
        <v>100</v>
      </c>
    </row>
    <row r="297" spans="1:3" ht="12.75">
      <c r="A297">
        <v>295</v>
      </c>
      <c r="B297" s="79" t="s">
        <v>272</v>
      </c>
      <c r="C297" s="78">
        <v>100</v>
      </c>
    </row>
    <row r="298" spans="1:3" ht="12.75">
      <c r="A298">
        <v>296</v>
      </c>
      <c r="B298" s="79" t="s">
        <v>272</v>
      </c>
      <c r="C298" s="78">
        <v>100</v>
      </c>
    </row>
    <row r="299" spans="1:3" ht="12.75">
      <c r="A299">
        <v>297</v>
      </c>
      <c r="B299" s="79" t="s">
        <v>272</v>
      </c>
      <c r="C299" s="78">
        <v>100</v>
      </c>
    </row>
    <row r="300" spans="1:3" ht="12.75">
      <c r="A300">
        <v>298</v>
      </c>
      <c r="B300" s="79" t="s">
        <v>272</v>
      </c>
      <c r="C300" s="78">
        <v>100</v>
      </c>
    </row>
    <row r="301" spans="1:3" ht="12.75">
      <c r="A301">
        <v>299</v>
      </c>
      <c r="B301" s="79" t="s">
        <v>272</v>
      </c>
      <c r="C301" s="78">
        <v>100</v>
      </c>
    </row>
    <row r="302" spans="1:3" ht="12.75">
      <c r="A302">
        <v>300</v>
      </c>
      <c r="B302" s="79" t="s">
        <v>272</v>
      </c>
      <c r="C302" s="78">
        <v>100</v>
      </c>
    </row>
    <row r="303" spans="1:3" ht="12.75">
      <c r="A303">
        <v>301</v>
      </c>
      <c r="B303" s="79" t="s">
        <v>272</v>
      </c>
      <c r="C303" s="78">
        <v>100</v>
      </c>
    </row>
    <row r="304" spans="1:3" ht="12.75">
      <c r="A304">
        <v>302</v>
      </c>
      <c r="B304" s="79" t="s">
        <v>272</v>
      </c>
      <c r="C304" s="78">
        <v>100</v>
      </c>
    </row>
    <row r="305" spans="1:3" ht="12.75">
      <c r="A305">
        <v>303</v>
      </c>
      <c r="B305" s="79" t="s">
        <v>272</v>
      </c>
      <c r="C305" s="78">
        <v>100</v>
      </c>
    </row>
    <row r="306" spans="1:3" ht="12.75">
      <c r="A306">
        <v>304</v>
      </c>
      <c r="B306" s="79" t="s">
        <v>272</v>
      </c>
      <c r="C306" s="78">
        <v>100</v>
      </c>
    </row>
    <row r="307" spans="1:3" ht="12.75">
      <c r="A307">
        <v>305</v>
      </c>
      <c r="B307" s="79" t="s">
        <v>272</v>
      </c>
      <c r="C307" s="78">
        <v>100</v>
      </c>
    </row>
    <row r="308" spans="1:3" ht="12.75">
      <c r="A308">
        <v>306</v>
      </c>
      <c r="B308" s="79" t="s">
        <v>272</v>
      </c>
      <c r="C308" s="78">
        <v>100</v>
      </c>
    </row>
    <row r="309" spans="1:3" ht="12.75">
      <c r="A309">
        <v>307</v>
      </c>
      <c r="B309" s="79" t="s">
        <v>272</v>
      </c>
      <c r="C309" s="78">
        <v>100</v>
      </c>
    </row>
    <row r="310" spans="1:3" ht="12.75">
      <c r="A310">
        <v>308</v>
      </c>
      <c r="B310" s="79" t="s">
        <v>272</v>
      </c>
      <c r="C310" s="78">
        <v>100</v>
      </c>
    </row>
    <row r="311" spans="1:3" ht="12.75">
      <c r="A311">
        <v>309</v>
      </c>
      <c r="B311" s="79" t="s">
        <v>272</v>
      </c>
      <c r="C311" s="78">
        <v>100</v>
      </c>
    </row>
    <row r="312" spans="1:3" ht="12.75">
      <c r="A312">
        <v>310</v>
      </c>
      <c r="B312" s="79" t="s">
        <v>272</v>
      </c>
      <c r="C312" s="78">
        <v>100</v>
      </c>
    </row>
    <row r="313" spans="1:3" ht="12.75">
      <c r="A313">
        <v>311</v>
      </c>
      <c r="B313" s="79" t="s">
        <v>272</v>
      </c>
      <c r="C313" s="78">
        <v>100</v>
      </c>
    </row>
    <row r="314" spans="1:3" ht="12.75">
      <c r="A314">
        <v>312</v>
      </c>
      <c r="B314" s="79" t="s">
        <v>272</v>
      </c>
      <c r="C314" s="78">
        <v>100</v>
      </c>
    </row>
    <row r="315" spans="1:3" ht="12.75">
      <c r="A315">
        <v>313</v>
      </c>
      <c r="B315" s="79" t="s">
        <v>272</v>
      </c>
      <c r="C315" s="78">
        <v>100</v>
      </c>
    </row>
    <row r="316" spans="1:3" ht="12.75">
      <c r="A316">
        <v>314</v>
      </c>
      <c r="B316" s="79" t="s">
        <v>272</v>
      </c>
      <c r="C316" s="78">
        <v>100</v>
      </c>
    </row>
    <row r="317" spans="1:3" ht="12.75">
      <c r="A317">
        <v>315</v>
      </c>
      <c r="B317" s="79" t="s">
        <v>272</v>
      </c>
      <c r="C317" s="78">
        <v>100</v>
      </c>
    </row>
    <row r="318" spans="1:3" ht="12.75">
      <c r="A318">
        <v>316</v>
      </c>
      <c r="B318" s="79" t="s">
        <v>272</v>
      </c>
      <c r="C318" s="78">
        <v>100</v>
      </c>
    </row>
    <row r="319" spans="1:3" ht="12.75">
      <c r="A319">
        <v>317</v>
      </c>
      <c r="B319" s="79" t="s">
        <v>272</v>
      </c>
      <c r="C319" s="78">
        <v>100</v>
      </c>
    </row>
    <row r="320" spans="1:3" ht="12.75">
      <c r="A320">
        <v>318</v>
      </c>
      <c r="B320" s="79" t="s">
        <v>272</v>
      </c>
      <c r="C320" s="78">
        <v>100</v>
      </c>
    </row>
    <row r="321" spans="1:3" ht="12.75">
      <c r="A321">
        <v>319</v>
      </c>
      <c r="B321" s="79" t="s">
        <v>272</v>
      </c>
      <c r="C321" s="78">
        <v>100</v>
      </c>
    </row>
    <row r="322" spans="1:3" ht="12.75">
      <c r="A322">
        <v>320</v>
      </c>
      <c r="B322" s="79" t="s">
        <v>272</v>
      </c>
      <c r="C322" s="78">
        <v>100</v>
      </c>
    </row>
    <row r="323" spans="1:3" ht="12.75">
      <c r="A323">
        <v>321</v>
      </c>
      <c r="B323" s="79" t="s">
        <v>272</v>
      </c>
      <c r="C323" s="78">
        <v>100</v>
      </c>
    </row>
    <row r="324" spans="1:3" ht="12.75">
      <c r="A324">
        <v>322</v>
      </c>
      <c r="B324" s="79" t="s">
        <v>272</v>
      </c>
      <c r="C324" s="78">
        <v>100</v>
      </c>
    </row>
    <row r="325" spans="1:3" ht="12.75">
      <c r="A325">
        <v>323</v>
      </c>
      <c r="B325" s="79" t="s">
        <v>272</v>
      </c>
      <c r="C325" s="78">
        <v>100</v>
      </c>
    </row>
    <row r="326" spans="1:3" ht="12.75">
      <c r="A326">
        <v>324</v>
      </c>
      <c r="B326" s="79" t="s">
        <v>272</v>
      </c>
      <c r="C326" s="78">
        <v>100</v>
      </c>
    </row>
    <row r="327" spans="1:3" ht="12.75">
      <c r="A327">
        <v>325</v>
      </c>
      <c r="B327" s="79" t="s">
        <v>272</v>
      </c>
      <c r="C327" s="78">
        <v>100</v>
      </c>
    </row>
    <row r="328" spans="1:3" ht="12.75">
      <c r="A328">
        <v>326</v>
      </c>
      <c r="B328" s="79" t="s">
        <v>272</v>
      </c>
      <c r="C328" s="78">
        <v>100</v>
      </c>
    </row>
    <row r="329" spans="1:3" ht="12.75">
      <c r="A329">
        <v>327</v>
      </c>
      <c r="B329" s="79" t="s">
        <v>272</v>
      </c>
      <c r="C329" s="78">
        <v>100</v>
      </c>
    </row>
    <row r="330" spans="1:3" ht="12.75">
      <c r="A330">
        <v>328</v>
      </c>
      <c r="B330" s="79" t="s">
        <v>272</v>
      </c>
      <c r="C330" s="78">
        <v>100</v>
      </c>
    </row>
    <row r="331" spans="1:3" ht="12.75">
      <c r="A331">
        <v>329</v>
      </c>
      <c r="B331" s="79" t="s">
        <v>272</v>
      </c>
      <c r="C331" s="78">
        <v>100</v>
      </c>
    </row>
    <row r="332" spans="1:3" ht="12.75">
      <c r="A332">
        <v>330</v>
      </c>
      <c r="B332" s="79" t="s">
        <v>272</v>
      </c>
      <c r="C332" s="78">
        <v>100</v>
      </c>
    </row>
    <row r="333" spans="1:3" ht="12.75">
      <c r="A333">
        <v>331</v>
      </c>
      <c r="B333" s="79" t="s">
        <v>272</v>
      </c>
      <c r="C333" s="78">
        <v>100</v>
      </c>
    </row>
    <row r="334" spans="1:3" ht="12.75">
      <c r="A334">
        <v>332</v>
      </c>
      <c r="B334" s="79" t="s">
        <v>272</v>
      </c>
      <c r="C334" s="78">
        <v>100</v>
      </c>
    </row>
    <row r="335" spans="1:3" ht="12.75">
      <c r="A335">
        <v>333</v>
      </c>
      <c r="B335" s="79" t="s">
        <v>272</v>
      </c>
      <c r="C335" s="78">
        <v>100</v>
      </c>
    </row>
    <row r="336" spans="1:3" ht="12.75">
      <c r="A336">
        <v>334</v>
      </c>
      <c r="B336" s="79" t="s">
        <v>272</v>
      </c>
      <c r="C336" s="78">
        <v>100</v>
      </c>
    </row>
    <row r="337" spans="1:3" ht="12.75">
      <c r="A337">
        <v>335</v>
      </c>
      <c r="B337" s="79" t="s">
        <v>272</v>
      </c>
      <c r="C337" s="78">
        <v>100</v>
      </c>
    </row>
    <row r="338" spans="1:3" ht="12.75">
      <c r="A338">
        <v>336</v>
      </c>
      <c r="B338" s="79" t="s">
        <v>272</v>
      </c>
      <c r="C338" s="78">
        <v>100</v>
      </c>
    </row>
    <row r="339" spans="1:3" ht="12.75">
      <c r="A339">
        <v>337</v>
      </c>
      <c r="B339" s="79" t="s">
        <v>272</v>
      </c>
      <c r="C339" s="78">
        <v>100</v>
      </c>
    </row>
    <row r="340" spans="1:3" ht="12.75">
      <c r="A340">
        <v>338</v>
      </c>
      <c r="B340" s="79" t="s">
        <v>272</v>
      </c>
      <c r="C340" s="78">
        <v>100</v>
      </c>
    </row>
    <row r="341" spans="1:3" ht="12.75">
      <c r="A341">
        <v>339</v>
      </c>
      <c r="B341" s="79" t="s">
        <v>272</v>
      </c>
      <c r="C341" s="78">
        <v>100</v>
      </c>
    </row>
    <row r="342" spans="1:3" ht="12.75">
      <c r="A342">
        <v>340</v>
      </c>
      <c r="B342" s="79" t="s">
        <v>272</v>
      </c>
      <c r="C342" s="78">
        <v>100</v>
      </c>
    </row>
    <row r="343" spans="1:3" ht="12.75">
      <c r="A343">
        <v>341</v>
      </c>
      <c r="B343" s="79" t="s">
        <v>272</v>
      </c>
      <c r="C343" s="78">
        <v>100</v>
      </c>
    </row>
    <row r="344" spans="1:3" ht="12.75">
      <c r="A344">
        <v>342</v>
      </c>
      <c r="B344" s="79" t="s">
        <v>272</v>
      </c>
      <c r="C344" s="78">
        <v>100</v>
      </c>
    </row>
    <row r="345" spans="1:3" ht="12.75">
      <c r="A345">
        <v>343</v>
      </c>
      <c r="B345" s="79" t="s">
        <v>272</v>
      </c>
      <c r="C345" s="78">
        <v>100</v>
      </c>
    </row>
    <row r="346" spans="1:3" ht="12.75">
      <c r="A346">
        <v>344</v>
      </c>
      <c r="B346" s="79" t="s">
        <v>272</v>
      </c>
      <c r="C346" s="78">
        <v>100</v>
      </c>
    </row>
    <row r="347" spans="1:3" ht="12.75">
      <c r="A347">
        <v>345</v>
      </c>
      <c r="B347" s="79" t="s">
        <v>272</v>
      </c>
      <c r="C347" s="78">
        <v>100</v>
      </c>
    </row>
    <row r="348" spans="1:3" ht="12.75">
      <c r="A348">
        <v>346</v>
      </c>
      <c r="B348" s="79" t="s">
        <v>272</v>
      </c>
      <c r="C348" s="78">
        <v>100</v>
      </c>
    </row>
    <row r="349" spans="1:3" ht="12.75">
      <c r="A349">
        <v>347</v>
      </c>
      <c r="B349" s="79" t="s">
        <v>272</v>
      </c>
      <c r="C349" s="78">
        <v>100</v>
      </c>
    </row>
    <row r="350" spans="1:3" ht="12.75">
      <c r="A350">
        <v>348</v>
      </c>
      <c r="B350" s="79" t="s">
        <v>272</v>
      </c>
      <c r="C350" s="78">
        <v>100</v>
      </c>
    </row>
    <row r="351" spans="1:3" ht="12.75">
      <c r="A351">
        <v>349</v>
      </c>
      <c r="B351" s="79" t="s">
        <v>272</v>
      </c>
      <c r="C351" s="78">
        <v>100</v>
      </c>
    </row>
    <row r="352" spans="1:3" ht="12.75">
      <c r="A352">
        <v>350</v>
      </c>
      <c r="B352" s="79" t="s">
        <v>272</v>
      </c>
      <c r="C352" s="78">
        <v>100</v>
      </c>
    </row>
  </sheetData>
  <sheetProtection password="DEC5" sheet="1" objects="1" scenarios="1" selectLockedCells="1" selectUnlockedCells="1"/>
  <mergeCells count="1"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PSB-R 6-13 Auswertung</dc:title>
  <dc:subject>PC-Version (Schwarz-Weiss-Druck)</dc:subject>
  <dc:creator>Stephan Kraut</dc:creator>
  <cp:keywords/>
  <dc:description/>
  <cp:lastModifiedBy>Schaniel, Angela</cp:lastModifiedBy>
  <cp:lastPrinted>2006-05-17T15:36:53Z</cp:lastPrinted>
  <dcterms:created xsi:type="dcterms:W3CDTF">2000-08-04T16:37:09Z</dcterms:created>
  <dcterms:modified xsi:type="dcterms:W3CDTF">2016-03-02T08:43:22Z</dcterms:modified>
  <cp:category/>
  <cp:version/>
  <cp:contentType/>
  <cp:contentStatus/>
</cp:coreProperties>
</file>